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olors1.xml" ContentType="application/vnd.ms-office.chartcolorstyle+xml"/>
  <Override PartName="/xl/charts/style1.xml" ContentType="application/vnd.ms-office.chartstyle+xml"/>
  <Override PartName="/xl/drawings/drawing1.xml" ContentType="application/vnd.openxmlformats-officedocument.drawing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45" windowHeight="9675"/>
  </bookViews>
  <sheets>
    <sheet name="数据透视表" sheetId="6" r:id="rId1"/>
    <sheet name="1月份工资" sheetId="1" r:id="rId2"/>
    <sheet name="排序" sheetId="2" r:id="rId3"/>
    <sheet name="自动筛选" sheetId="3" r:id="rId4"/>
    <sheet name="高级筛选" sheetId="4" r:id="rId5"/>
    <sheet name="分类汇总" sheetId="5" r:id="rId6"/>
  </sheets>
  <definedNames>
    <definedName name="_xlnm._FilterDatabase" localSheetId="3" hidden="1">自动筛选!$A$2:$N$21</definedName>
    <definedName name="_xlnm._FilterDatabase" localSheetId="4" hidden="1">高级筛选!$A$2:$N$20</definedName>
    <definedName name="_xlnm.Criteria" localSheetId="4">高级筛选!$P$2:$Q$3</definedName>
    <definedName name="_xlnm.Extract" localSheetId="4">高级筛选!$A$23</definedName>
  </definedNames>
  <calcPr calcId="191029"/>
  <pivotCaches>
    <pivotCache cacheId="0" r:id="rId7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<sst xmlns="http://schemas.openxmlformats.org/spreadsheetml/2006/main" count="621" uniqueCount="86">
  <si>
    <t>部门</t>
  </si>
  <si>
    <t>(多项)</t>
  </si>
  <si>
    <t>职称</t>
  </si>
  <si>
    <t>姓名</t>
  </si>
  <si>
    <t>求和项:基本工资</t>
  </si>
  <si>
    <t>求和项:实发工资</t>
  </si>
  <si>
    <t>高级</t>
  </si>
  <si>
    <t>罗平</t>
  </si>
  <si>
    <t>中级</t>
  </si>
  <si>
    <t>蔡孟庭</t>
  </si>
  <si>
    <t>曾青</t>
  </si>
  <si>
    <t>黄际南</t>
  </si>
  <si>
    <t>江兰</t>
  </si>
  <si>
    <t>刘虹翎</t>
  </si>
  <si>
    <t>刘思瑶</t>
  </si>
  <si>
    <t>袁玉琳</t>
  </si>
  <si>
    <t>总计</t>
  </si>
  <si>
    <t>职工工资表</t>
  </si>
  <si>
    <t>编号</t>
  </si>
  <si>
    <t>性别</t>
  </si>
  <si>
    <t>基本工资</t>
  </si>
  <si>
    <t>全勤奖</t>
  </si>
  <si>
    <t>职称工资</t>
  </si>
  <si>
    <t>应发工资</t>
  </si>
  <si>
    <t>个人社保</t>
  </si>
  <si>
    <t>专项附加扣除</t>
  </si>
  <si>
    <t>应纳税所得额</t>
  </si>
  <si>
    <t>个人所得税</t>
  </si>
  <si>
    <t>实发工资</t>
  </si>
  <si>
    <t>QE001</t>
  </si>
  <si>
    <r>
      <rPr>
        <sz val="11"/>
        <color theme="1"/>
        <rFont val="宋体"/>
        <charset val="134"/>
      </rPr>
      <t>王悦</t>
    </r>
  </si>
  <si>
    <r>
      <rPr>
        <sz val="11"/>
        <color theme="1"/>
        <rFont val="宋体"/>
        <charset val="134"/>
      </rPr>
      <t>男</t>
    </r>
  </si>
  <si>
    <r>
      <rPr>
        <sz val="11"/>
        <color theme="1"/>
        <rFont val="宋体"/>
        <charset val="134"/>
      </rPr>
      <t>人事处</t>
    </r>
  </si>
  <si>
    <r>
      <rPr>
        <sz val="11"/>
        <color theme="1"/>
        <rFont val="宋体"/>
        <charset val="134"/>
      </rPr>
      <t>初级</t>
    </r>
  </si>
  <si>
    <t>QE002</t>
  </si>
  <si>
    <r>
      <rPr>
        <sz val="11"/>
        <color theme="1"/>
        <rFont val="宋体"/>
        <charset val="134"/>
      </rPr>
      <t>王芳</t>
    </r>
  </si>
  <si>
    <r>
      <rPr>
        <sz val="11"/>
        <color theme="1"/>
        <rFont val="宋体"/>
        <charset val="134"/>
      </rPr>
      <t>女</t>
    </r>
  </si>
  <si>
    <r>
      <rPr>
        <sz val="11"/>
        <color theme="1"/>
        <rFont val="宋体"/>
        <charset val="134"/>
      </rPr>
      <t>财务科</t>
    </r>
  </si>
  <si>
    <t>QE003</t>
  </si>
  <si>
    <r>
      <rPr>
        <sz val="11"/>
        <color theme="1"/>
        <rFont val="宋体"/>
        <charset val="134"/>
      </rPr>
      <t>刘佳妹</t>
    </r>
  </si>
  <si>
    <t>QE004</t>
  </si>
  <si>
    <r>
      <rPr>
        <sz val="11"/>
        <color theme="1"/>
        <rFont val="宋体"/>
        <charset val="134"/>
      </rPr>
      <t>李亮海</t>
    </r>
  </si>
  <si>
    <r>
      <rPr>
        <sz val="11"/>
        <color theme="1"/>
        <rFont val="宋体"/>
        <charset val="134"/>
      </rPr>
      <t>车间</t>
    </r>
  </si>
  <si>
    <t>QE005</t>
  </si>
  <si>
    <r>
      <rPr>
        <sz val="11"/>
        <color theme="1"/>
        <rFont val="宋体"/>
        <charset val="134"/>
      </rPr>
      <t>尹祥</t>
    </r>
  </si>
  <si>
    <t>QE006</t>
  </si>
  <si>
    <r>
      <rPr>
        <sz val="11"/>
        <color theme="1"/>
        <rFont val="宋体"/>
        <charset val="134"/>
      </rPr>
      <t>张洁</t>
    </r>
  </si>
  <si>
    <t>QE007</t>
  </si>
  <si>
    <r>
      <rPr>
        <sz val="11"/>
        <color theme="1"/>
        <rFont val="宋体"/>
        <charset val="134"/>
      </rPr>
      <t>蔡孟庭</t>
    </r>
  </si>
  <si>
    <r>
      <rPr>
        <sz val="11"/>
        <color theme="1"/>
        <rFont val="宋体"/>
        <charset val="134"/>
      </rPr>
      <t>办公室</t>
    </r>
  </si>
  <si>
    <r>
      <rPr>
        <sz val="11"/>
        <color theme="1"/>
        <rFont val="宋体"/>
        <charset val="134"/>
      </rPr>
      <t>中级</t>
    </r>
  </si>
  <si>
    <t>QE008</t>
  </si>
  <si>
    <r>
      <rPr>
        <sz val="11"/>
        <color theme="1"/>
        <rFont val="宋体"/>
        <charset val="134"/>
      </rPr>
      <t>袁玉琳</t>
    </r>
  </si>
  <si>
    <t>QE009</t>
  </si>
  <si>
    <r>
      <rPr>
        <sz val="11"/>
        <color theme="1"/>
        <rFont val="宋体"/>
        <charset val="134"/>
      </rPr>
      <t>蔡天慧</t>
    </r>
  </si>
  <si>
    <t>QE010</t>
  </si>
  <si>
    <r>
      <rPr>
        <sz val="11"/>
        <color theme="1"/>
        <rFont val="宋体"/>
        <charset val="134"/>
      </rPr>
      <t>玉容</t>
    </r>
  </si>
  <si>
    <t>QE011</t>
  </si>
  <si>
    <r>
      <rPr>
        <sz val="11"/>
        <color theme="1"/>
        <rFont val="宋体"/>
        <charset val="134"/>
      </rPr>
      <t>邓东生</t>
    </r>
  </si>
  <si>
    <t>QE012</t>
  </si>
  <si>
    <r>
      <rPr>
        <sz val="11"/>
        <color theme="1"/>
        <rFont val="宋体"/>
        <charset val="134"/>
      </rPr>
      <t>刘思瑶</t>
    </r>
  </si>
  <si>
    <r>
      <rPr>
        <sz val="11"/>
        <color theme="1"/>
        <rFont val="宋体"/>
        <charset val="134"/>
      </rPr>
      <t>保卫科</t>
    </r>
  </si>
  <si>
    <t>QE013</t>
  </si>
  <si>
    <r>
      <rPr>
        <sz val="11"/>
        <color theme="1"/>
        <rFont val="宋体"/>
        <charset val="134"/>
      </rPr>
      <t>刘虹翎</t>
    </r>
  </si>
  <si>
    <t>QE014</t>
  </si>
  <si>
    <r>
      <rPr>
        <sz val="11"/>
        <color theme="1"/>
        <rFont val="宋体"/>
        <charset val="134"/>
      </rPr>
      <t>黄际南</t>
    </r>
  </si>
  <si>
    <t>QE015</t>
  </si>
  <si>
    <r>
      <rPr>
        <sz val="11"/>
        <color theme="1"/>
        <rFont val="宋体"/>
        <charset val="134"/>
      </rPr>
      <t>江兰</t>
    </r>
  </si>
  <si>
    <t>QE016</t>
  </si>
  <si>
    <r>
      <rPr>
        <sz val="11"/>
        <color theme="1"/>
        <rFont val="宋体"/>
        <charset val="134"/>
      </rPr>
      <t>曾青</t>
    </r>
  </si>
  <si>
    <t>QE017</t>
  </si>
  <si>
    <r>
      <rPr>
        <sz val="11"/>
        <color theme="1"/>
        <rFont val="宋体"/>
        <charset val="134"/>
      </rPr>
      <t>毛秀凤</t>
    </r>
  </si>
  <si>
    <r>
      <rPr>
        <sz val="11"/>
        <color theme="1"/>
        <rFont val="宋体"/>
        <charset val="134"/>
      </rPr>
      <t>副高</t>
    </r>
  </si>
  <si>
    <t>QE018</t>
  </si>
  <si>
    <r>
      <rPr>
        <sz val="11"/>
        <color theme="1"/>
        <rFont val="宋体"/>
        <charset val="134"/>
      </rPr>
      <t>龙丹</t>
    </r>
  </si>
  <si>
    <r>
      <rPr>
        <sz val="11"/>
        <color theme="1"/>
        <rFont val="宋体"/>
        <charset val="134"/>
      </rPr>
      <t>高级</t>
    </r>
  </si>
  <si>
    <t>QE019</t>
  </si>
  <si>
    <r>
      <rPr>
        <sz val="11"/>
        <color theme="1"/>
        <rFont val="宋体"/>
        <charset val="134"/>
      </rPr>
      <t>罗平</t>
    </r>
  </si>
  <si>
    <t>女</t>
  </si>
  <si>
    <t>&gt;6000</t>
  </si>
  <si>
    <t>办公室 平均值</t>
  </si>
  <si>
    <t>保卫科 平均值</t>
  </si>
  <si>
    <t>财务科 平均值</t>
  </si>
  <si>
    <t>车间 平均值</t>
  </si>
  <si>
    <t>人事处 平均值</t>
  </si>
  <si>
    <t>总平均值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</si>
</sst>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;[Red]\-0.00\ "/>
    <numFmt numFmtId="177" formatCode="0.00_ ;[Red]\-0.00\ "/>
    <numFmt numFmtId="178" formatCode="0.00_ ;[Red]\-0.00\ "/>
    <numFmt numFmtId="179" formatCode="0.00_ ;[Red]\-0.00\ "/>
    <numFmt numFmtId="180" formatCode="0.00_ ;[Red]\-0.00\ "/>
  </numFmts>
  <fonts count="26">
    <font>
      <sz val="11"/>
      <color theme="1"/>
      <name val="宋体"/>
      <charset val="134"/>
      <scheme val="minor"/>
    </font>
    <font>
      <sz val="18"/>
      <color rgb="FF0070C0"/>
      <name val="微软雅黑"/>
      <charset val="134"/>
    </font>
    <font>
      <b/>
      <sz val="10.5"/>
      <color rgb="FF0070C0"/>
      <name val="宋体"/>
      <charset val="134"/>
    </font>
    <font>
      <b/>
      <sz val="11"/>
      <color rgb="FF0070C0"/>
      <name val="宋体"/>
      <charset val="134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pivotCacheDefinition" Target="pivotCache/pivotCacheDefinition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[薪资管理.xlsx]数据透视表!数据透视表1</c:name>
    <c:fmtId val="0"/>
  </c:pivotSource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数据透视表!$C$3</c:f>
              <c:strCache>
                <c:ptCount val="1"/>
                <c:pt idx="0">
                  <c:v>求和项:基本工资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multiLvlStrRef>
              <c:f>数据透视表!$A$4:$B$14</c:f>
              <c:multiLvlStrCache>
                <c:ptCount val="8"/>
                <c:lvl>
                  <c:pt idx="0">
                    <c:v>罗平</c:v>
                  </c:pt>
                  <c:pt idx="1">
                    <c:v>蔡孟庭</c:v>
                  </c:pt>
                  <c:pt idx="2">
                    <c:v>曾青</c:v>
                  </c:pt>
                  <c:pt idx="3">
                    <c:v>黄际南</c:v>
                  </c:pt>
                  <c:pt idx="4">
                    <c:v>江兰</c:v>
                  </c:pt>
                  <c:pt idx="5">
                    <c:v>刘虹翎</c:v>
                  </c:pt>
                  <c:pt idx="6">
                    <c:v>刘思瑶</c:v>
                  </c:pt>
                  <c:pt idx="7">
                    <c:v>袁玉琳</c:v>
                  </c:pt>
                </c:lvl>
                <c:lvl>
                  <c:pt idx="0">
                    <c:v>高级</c:v>
                  </c:pt>
                  <c:pt idx="1">
                    <c:v>中级</c:v>
                  </c:pt>
                </c:lvl>
              </c:multiLvlStrCache>
            </c:multiLvlStrRef>
          </c:cat>
          <c:val>
            <c:numRef>
              <c:f>数据透视表!$C$4:$C$14</c:f>
              <c:numCache>
                <c:formatCode>General</c:formatCode>
                <c:ptCount val="8"/>
                <c:pt idx="0">
                  <c:v>6860</c:v>
                </c:pt>
                <c:pt idx="1">
                  <c:v>6570</c:v>
                </c:pt>
                <c:pt idx="2">
                  <c:v>6410</c:v>
                </c:pt>
                <c:pt idx="3">
                  <c:v>6480</c:v>
                </c:pt>
                <c:pt idx="4">
                  <c:v>6410</c:v>
                </c:pt>
                <c:pt idx="5">
                  <c:v>6420</c:v>
                </c:pt>
                <c:pt idx="6">
                  <c:v>6320</c:v>
                </c:pt>
                <c:pt idx="7">
                  <c:v>6570</c:v>
                </c:pt>
              </c:numCache>
            </c:numRef>
          </c:val>
        </c:ser>
        <c:ser>
          <c:idx val="1"/>
          <c:order val="1"/>
          <c:tx>
            <c:strRef>
              <c:f>数据透视表!$D$3</c:f>
              <c:strCache>
                <c:ptCount val="1"/>
                <c:pt idx="0">
                  <c:v>求和项:实发工资</c:v>
                </c:pt>
              </c:strCache>
            </c:strRef>
          </c:tx>
          <c:spPr>
            <a:solidFill>
              <a:schemeClr val="accent2"/>
            </a:solidFill>
            <a:ln>
              <a:gradFill>
                <a:gsLst>
                  <a:gs pos="50000">
                    <a:schemeClr val="accent2"/>
                  </a:gs>
                  <a:gs pos="0">
                    <a:schemeClr val="accent2">
                      <a:lumMod val="25000"/>
                      <a:lumOff val="75000"/>
                    </a:schemeClr>
                  </a:gs>
                  <a:gs pos="100000">
                    <a:schemeClr val="accent2">
                      <a:lumMod val="85000"/>
                    </a:schemeClr>
                  </a:gs>
                </a:gsLst>
                <a:lin ang="5400000" scaled="0"/>
              </a:gradFill>
            </a:ln>
            <a:effectLst/>
          </c:spPr>
          <c:invertIfNegative val="0"/>
          <c:dLbls>
            <c:delete val="1"/>
          </c:dLbls>
          <c:cat>
            <c:multiLvlStrRef>
              <c:f>数据透视表!$A$4:$B$14</c:f>
              <c:multiLvlStrCache>
                <c:ptCount val="8"/>
                <c:lvl>
                  <c:pt idx="0">
                    <c:v>罗平</c:v>
                  </c:pt>
                  <c:pt idx="1">
                    <c:v>蔡孟庭</c:v>
                  </c:pt>
                  <c:pt idx="2">
                    <c:v>曾青</c:v>
                  </c:pt>
                  <c:pt idx="3">
                    <c:v>黄际南</c:v>
                  </c:pt>
                  <c:pt idx="4">
                    <c:v>江兰</c:v>
                  </c:pt>
                  <c:pt idx="5">
                    <c:v>刘虹翎</c:v>
                  </c:pt>
                  <c:pt idx="6">
                    <c:v>刘思瑶</c:v>
                  </c:pt>
                  <c:pt idx="7">
                    <c:v>袁玉琳</c:v>
                  </c:pt>
                </c:lvl>
                <c:lvl>
                  <c:pt idx="0">
                    <c:v>高级</c:v>
                  </c:pt>
                  <c:pt idx="1">
                    <c:v>中级</c:v>
                  </c:pt>
                </c:lvl>
              </c:multiLvlStrCache>
            </c:multiLvlStrRef>
          </c:cat>
          <c:val>
            <c:numRef>
              <c:f>数据透视表!$D$4:$D$14</c:f>
              <c:numCache>
                <c:formatCode>General</c:formatCode>
                <c:ptCount val="8"/>
                <c:pt idx="0">
                  <c:v>8269.509</c:v>
                </c:pt>
                <c:pt idx="1">
                  <c:v>6853.7455</c:v>
                </c:pt>
                <c:pt idx="2">
                  <c:v>6520.8415</c:v>
                </c:pt>
                <c:pt idx="3">
                  <c:v>6581.612</c:v>
                </c:pt>
                <c:pt idx="4">
                  <c:v>6714.8415</c:v>
                </c:pt>
                <c:pt idx="5">
                  <c:v>6745.9</c:v>
                </c:pt>
                <c:pt idx="6">
                  <c:v>6639.708</c:v>
                </c:pt>
                <c:pt idx="7">
                  <c:v>6880.15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46"/>
        <c:overlap val="-28"/>
        <c:axId val="643310866"/>
        <c:axId val="691996292"/>
      </c:barChart>
      <c:catAx>
        <c:axId val="643310866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691996292"/>
        <c:crosses val="autoZero"/>
        <c:auto val="1"/>
        <c:lblAlgn val="ctr"/>
        <c:lblOffset val="100"/>
        <c:noMultiLvlLbl val="0"/>
      </c:catAx>
      <c:valAx>
        <c:axId val="6919962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02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64331086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2"/>
    </a:solidFill>
    <a:ln w="9525" cap="flat" cmpd="sng" algn="ctr">
      <a:solidFill>
        <a:schemeClr val="accent4">
          <a:lumMod val="40000"/>
          <a:lumOff val="60000"/>
        </a:schemeClr>
      </a:solidFill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100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10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10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1">
      <cs:styleClr val="auto"/>
    </cs:fillRef>
    <cs:effectRef idx="0"/>
    <cs:fontRef idx="minor">
      <a:schemeClr val="dk1"/>
    </cs:fontRef>
    <cs:spPr>
      <a:ln>
        <a:noFill/>
      </a:ln>
      <a:effectLst/>
    </cs:spPr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02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75000"/>
        <a:lumOff val="25000"/>
      </a:schemeClr>
    </cs:fontRef>
    <cs:defRPr sz="1400" b="1" kern="120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5</xdr:col>
      <xdr:colOff>295275</xdr:colOff>
      <xdr:row>5</xdr:row>
      <xdr:rowOff>34925</xdr:rowOff>
    </xdr:from>
    <xdr:to>
      <xdr:col>13</xdr:col>
      <xdr:colOff>263525</xdr:colOff>
      <xdr:row>25</xdr:row>
      <xdr:rowOff>34925</xdr:rowOff>
    </xdr:to>
    <xdr:graphicFrame>
      <xdr:nvGraphicFramePr>
        <xdr:cNvPr id="4" name="图表 3"/>
        <xdr:cNvGraphicFramePr/>
      </xdr:nvGraphicFramePr>
      <xdr:xfrm>
        <a:off x="4695825" y="892175"/>
        <a:ext cx="5454650" cy="34290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createdVersion="5" refreshedVersion="5" minRefreshableVersion="3" refreshedDate="45993.809375" refreshedBy="Administrator" recordCount="19">
  <cacheSource type="worksheet">
    <worksheetSource ref="A2:N21" sheet="1月份工资"/>
  </cacheSource>
  <cacheFields count="14">
    <cacheField name="编号" numFmtId="0">
      <sharedItems count="19">
        <s v="QE001"/>
        <s v="QE002"/>
        <s v="QE003"/>
        <s v="QE004"/>
        <s v="QE005"/>
        <s v="QE006"/>
        <s v="QE007"/>
        <s v="QE008"/>
        <s v="QE009"/>
        <s v="QE010"/>
        <s v="QE011"/>
        <s v="QE012"/>
        <s v="QE013"/>
        <s v="QE014"/>
        <s v="QE015"/>
        <s v="QE016"/>
        <s v="QE017"/>
        <s v="QE018"/>
        <s v="QE019"/>
      </sharedItems>
    </cacheField>
    <cacheField name="姓名" numFmtId="0">
      <sharedItems count="19">
        <s v="王悦"/>
        <s v="王芳"/>
        <s v="刘佳妹"/>
        <s v="李亮海"/>
        <s v="尹祥"/>
        <s v="张洁"/>
        <s v="蔡孟庭"/>
        <s v="袁玉琳"/>
        <s v="蔡天慧"/>
        <s v="玉容"/>
        <s v="邓东生"/>
        <s v="刘思瑶"/>
        <s v="刘虹翎"/>
        <s v="黄际南"/>
        <s v="江兰"/>
        <s v="曾青"/>
        <s v="毛秀凤"/>
        <s v="龙丹"/>
        <s v="罗平"/>
      </sharedItems>
    </cacheField>
    <cacheField name="性别" numFmtId="0">
      <sharedItems count="2">
        <s v="男"/>
        <s v="女"/>
      </sharedItems>
    </cacheField>
    <cacheField name="部门" numFmtId="0">
      <sharedItems count="5">
        <s v="人事处"/>
        <s v="财务科"/>
        <s v="车间"/>
        <s v="办公室"/>
        <s v="保卫科"/>
      </sharedItems>
    </cacheField>
    <cacheField name="职称" numFmtId="0">
      <sharedItems count="4">
        <s v="初级"/>
        <s v="中级"/>
        <s v="副高"/>
        <s v="高级"/>
      </sharedItems>
    </cacheField>
    <cacheField name="基本工资" numFmtId="0">
      <sharedItems containsSemiMixedTypes="0" containsString="0" containsNumber="1" containsInteger="1" minValue="5000" maxValue="6860" count="15">
        <n v="5000"/>
        <n v="5340"/>
        <n v="5870"/>
        <n v="5750"/>
        <n v="6570"/>
        <n v="6580"/>
        <n v="6150"/>
        <n v="6450"/>
        <n v="6320"/>
        <n v="6420"/>
        <n v="6480"/>
        <n v="6410"/>
        <n v="6750"/>
        <n v="6850"/>
        <n v="6860"/>
      </sharedItems>
    </cacheField>
    <cacheField name="全勤奖" numFmtId="0">
      <sharedItems containsSemiMixedTypes="0" containsString="0" containsNumber="1" containsInteger="1" minValue="0" maxValue="200" count="2">
        <n v="200"/>
        <n v="0"/>
      </sharedItems>
    </cacheField>
    <cacheField name="职称工资" numFmtId="0">
      <sharedItems containsSemiMixedTypes="0" containsString="0" containsNumber="1" containsInteger="1" minValue="500" maxValue="2000" count="4">
        <n v="500"/>
        <n v="800"/>
        <n v="1000"/>
        <n v="2000"/>
      </sharedItems>
    </cacheField>
    <cacheField name="应发工资" numFmtId="0">
      <sharedItems containsSemiMixedTypes="0" containsString="0" containsNumber="1" containsInteger="1" minValue="5700" maxValue="9060" count="17">
        <n v="5700"/>
        <n v="6040"/>
        <n v="5840"/>
        <n v="6570"/>
        <n v="6250"/>
        <n v="7570"/>
        <n v="7580"/>
        <n v="7150"/>
        <n v="7250"/>
        <n v="7320"/>
        <n v="7420"/>
        <n v="7280"/>
        <n v="7410"/>
        <n v="7210"/>
        <n v="7950"/>
        <n v="9050"/>
        <n v="9060"/>
      </sharedItems>
    </cacheField>
    <cacheField name="个人社保" numFmtId="180">
      <sharedItems containsSemiMixedTypes="0" containsString="0" containsNumber="1" minValue="525" maxValue="720.3" count="15">
        <n v="525"/>
        <n v="560.7"/>
        <n v="616.35"/>
        <n v="603.75"/>
        <n v="689.85"/>
        <n v="690.9"/>
        <n v="645.75"/>
        <n v="677.25"/>
        <n v="663.6"/>
        <n v="674.1"/>
        <n v="680.4"/>
        <n v="673.05"/>
        <n v="708.75"/>
        <n v="719.25"/>
        <n v="720.3"/>
      </sharedItems>
    </cacheField>
    <cacheField name="专项附加扣除" numFmtId="0">
      <sharedItems containsSemiMixedTypes="0" containsString="0" containsNumber="1" containsInteger="1" minValue="0" maxValue="2000" count="4">
        <n v="1100"/>
        <n v="1000"/>
        <n v="0"/>
        <n v="2000"/>
      </sharedItems>
    </cacheField>
    <cacheField name="应纳税所得额" numFmtId="180">
      <sharedItems containsSemiMixedTypes="0" containsString="0" containsNumber="1" minValue="-925" maxValue="2339.7" count="19">
        <n v="-925"/>
        <n v="-520.7"/>
        <n v="-820.7"/>
        <n v="953.65"/>
        <n v="-146.35"/>
        <n v="646.25"/>
        <n v="880.15"/>
        <n v="-119.85"/>
        <n v="889.1"/>
        <n v="1504.25"/>
        <n v="472.75"/>
        <n v="556.4"/>
        <n v="-254.1"/>
        <n v="599.6"/>
        <n v="736.95"/>
        <n v="536.95"/>
        <n v="241.25"/>
        <n v="1330.75"/>
        <n v="2339.7"/>
      </sharedItems>
    </cacheField>
    <cacheField name="个人所得税" numFmtId="180">
      <sharedItems containsSemiMixedTypes="0" containsString="0" containsNumber="1" minValue="0" maxValue="70.191" count="14">
        <n v="0"/>
        <n v="28.6095"/>
        <n v="19.3875"/>
        <n v="26.4045"/>
        <n v="26.673"/>
        <n v="45.1275"/>
        <n v="14.1825"/>
        <n v="16.692"/>
        <n v="17.988"/>
        <n v="22.1085"/>
        <n v="16.1085"/>
        <n v="7.2375"/>
        <n v="39.9225"/>
        <n v="70.191"/>
      </sharedItems>
    </cacheField>
    <cacheField name="实发工资" numFmtId="180">
      <sharedItems containsSemiMixedTypes="0" containsString="0" containsNumber="1" minValue="5175" maxValue="8290.8275" count="19">
        <n v="5175"/>
        <n v="5479.3"/>
        <n v="5279.3"/>
        <n v="5925.0405"/>
        <n v="5953.65"/>
        <n v="5626.8625"/>
        <n v="6853.7455"/>
        <n v="6880.15"/>
        <n v="6862.427"/>
        <n v="6459.1225"/>
        <n v="6558.5675"/>
        <n v="6639.708"/>
        <n v="6745.9"/>
        <n v="6581.612"/>
        <n v="6714.8415"/>
        <n v="6520.8415"/>
        <n v="7234.0125"/>
        <n v="8290.8275"/>
        <n v="8269.509"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9">
  <r>
    <x v="0"/>
    <x v="0"/>
    <x v="0"/>
    <x v="0"/>
    <x v="0"/>
    <x v="0"/>
    <x v="0"/>
    <x v="0"/>
    <x v="0"/>
    <x v="0"/>
    <x v="0"/>
    <x v="0"/>
    <x v="0"/>
    <x v="0"/>
  </r>
  <r>
    <x v="1"/>
    <x v="1"/>
    <x v="1"/>
    <x v="1"/>
    <x v="0"/>
    <x v="1"/>
    <x v="0"/>
    <x v="0"/>
    <x v="1"/>
    <x v="1"/>
    <x v="1"/>
    <x v="1"/>
    <x v="0"/>
    <x v="1"/>
  </r>
  <r>
    <x v="2"/>
    <x v="2"/>
    <x v="1"/>
    <x v="1"/>
    <x v="0"/>
    <x v="1"/>
    <x v="1"/>
    <x v="0"/>
    <x v="2"/>
    <x v="1"/>
    <x v="0"/>
    <x v="2"/>
    <x v="0"/>
    <x v="2"/>
  </r>
  <r>
    <x v="3"/>
    <x v="3"/>
    <x v="0"/>
    <x v="2"/>
    <x v="0"/>
    <x v="2"/>
    <x v="0"/>
    <x v="0"/>
    <x v="3"/>
    <x v="2"/>
    <x v="2"/>
    <x v="3"/>
    <x v="1"/>
    <x v="3"/>
  </r>
  <r>
    <x v="4"/>
    <x v="4"/>
    <x v="0"/>
    <x v="2"/>
    <x v="0"/>
    <x v="2"/>
    <x v="0"/>
    <x v="0"/>
    <x v="3"/>
    <x v="2"/>
    <x v="0"/>
    <x v="4"/>
    <x v="0"/>
    <x v="4"/>
  </r>
  <r>
    <x v="5"/>
    <x v="5"/>
    <x v="1"/>
    <x v="2"/>
    <x v="0"/>
    <x v="3"/>
    <x v="1"/>
    <x v="0"/>
    <x v="4"/>
    <x v="3"/>
    <x v="2"/>
    <x v="5"/>
    <x v="2"/>
    <x v="5"/>
  </r>
  <r>
    <x v="6"/>
    <x v="6"/>
    <x v="0"/>
    <x v="3"/>
    <x v="1"/>
    <x v="4"/>
    <x v="0"/>
    <x v="1"/>
    <x v="5"/>
    <x v="4"/>
    <x v="1"/>
    <x v="6"/>
    <x v="3"/>
    <x v="6"/>
  </r>
  <r>
    <x v="7"/>
    <x v="7"/>
    <x v="0"/>
    <x v="3"/>
    <x v="1"/>
    <x v="4"/>
    <x v="0"/>
    <x v="1"/>
    <x v="5"/>
    <x v="4"/>
    <x v="3"/>
    <x v="7"/>
    <x v="0"/>
    <x v="7"/>
  </r>
  <r>
    <x v="8"/>
    <x v="8"/>
    <x v="1"/>
    <x v="1"/>
    <x v="1"/>
    <x v="5"/>
    <x v="0"/>
    <x v="1"/>
    <x v="6"/>
    <x v="5"/>
    <x v="1"/>
    <x v="8"/>
    <x v="4"/>
    <x v="8"/>
  </r>
  <r>
    <x v="9"/>
    <x v="9"/>
    <x v="0"/>
    <x v="2"/>
    <x v="1"/>
    <x v="6"/>
    <x v="0"/>
    <x v="1"/>
    <x v="7"/>
    <x v="6"/>
    <x v="2"/>
    <x v="9"/>
    <x v="5"/>
    <x v="9"/>
  </r>
  <r>
    <x v="10"/>
    <x v="10"/>
    <x v="0"/>
    <x v="2"/>
    <x v="1"/>
    <x v="7"/>
    <x v="1"/>
    <x v="1"/>
    <x v="8"/>
    <x v="7"/>
    <x v="0"/>
    <x v="10"/>
    <x v="6"/>
    <x v="10"/>
  </r>
  <r>
    <x v="11"/>
    <x v="11"/>
    <x v="1"/>
    <x v="4"/>
    <x v="1"/>
    <x v="8"/>
    <x v="0"/>
    <x v="1"/>
    <x v="9"/>
    <x v="8"/>
    <x v="0"/>
    <x v="11"/>
    <x v="7"/>
    <x v="11"/>
  </r>
  <r>
    <x v="12"/>
    <x v="12"/>
    <x v="1"/>
    <x v="3"/>
    <x v="1"/>
    <x v="9"/>
    <x v="0"/>
    <x v="1"/>
    <x v="10"/>
    <x v="9"/>
    <x v="3"/>
    <x v="12"/>
    <x v="0"/>
    <x v="12"/>
  </r>
  <r>
    <x v="13"/>
    <x v="13"/>
    <x v="0"/>
    <x v="4"/>
    <x v="1"/>
    <x v="10"/>
    <x v="1"/>
    <x v="1"/>
    <x v="11"/>
    <x v="10"/>
    <x v="1"/>
    <x v="13"/>
    <x v="8"/>
    <x v="13"/>
  </r>
  <r>
    <x v="14"/>
    <x v="14"/>
    <x v="1"/>
    <x v="3"/>
    <x v="1"/>
    <x v="11"/>
    <x v="0"/>
    <x v="1"/>
    <x v="12"/>
    <x v="11"/>
    <x v="1"/>
    <x v="14"/>
    <x v="9"/>
    <x v="14"/>
  </r>
  <r>
    <x v="15"/>
    <x v="15"/>
    <x v="1"/>
    <x v="3"/>
    <x v="1"/>
    <x v="11"/>
    <x v="1"/>
    <x v="1"/>
    <x v="13"/>
    <x v="11"/>
    <x v="1"/>
    <x v="15"/>
    <x v="10"/>
    <x v="15"/>
  </r>
  <r>
    <x v="16"/>
    <x v="16"/>
    <x v="0"/>
    <x v="0"/>
    <x v="2"/>
    <x v="12"/>
    <x v="0"/>
    <x v="2"/>
    <x v="14"/>
    <x v="12"/>
    <x v="3"/>
    <x v="16"/>
    <x v="11"/>
    <x v="16"/>
  </r>
  <r>
    <x v="17"/>
    <x v="17"/>
    <x v="1"/>
    <x v="0"/>
    <x v="3"/>
    <x v="13"/>
    <x v="0"/>
    <x v="3"/>
    <x v="15"/>
    <x v="13"/>
    <x v="3"/>
    <x v="17"/>
    <x v="12"/>
    <x v="17"/>
  </r>
  <r>
    <x v="18"/>
    <x v="18"/>
    <x v="0"/>
    <x v="4"/>
    <x v="3"/>
    <x v="14"/>
    <x v="0"/>
    <x v="3"/>
    <x v="16"/>
    <x v="14"/>
    <x v="1"/>
    <x v="18"/>
    <x v="13"/>
    <x v="18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1" cacheId="0" autoFormatId="1" applyNumberFormats="0" applyBorderFormats="0" applyFontFormats="0" applyPatternFormats="0" applyAlignmentFormats="0" applyWidthHeightFormats="1" dataCaption="值" updatedVersion="5" minRefreshableVersion="3" createdVersion="5" useAutoFormatting="1" compact="0" indent="0" outline="1" compactData="0" outlineData="1" showDrill="1" multipleFieldFilters="0" chartFormat="2">
  <location ref="A3:D14" firstHeaderRow="0" firstDataRow="1" firstDataCol="2" rowPageCount="1" colPageCount="1"/>
  <pivotFields count="14">
    <pivotField compact="0" showAll="0"/>
    <pivotField axis="axisRow" compact="0" showAll="0">
      <items count="20">
        <item x="6"/>
        <item x="8"/>
        <item x="15"/>
        <item x="10"/>
        <item x="13"/>
        <item x="14"/>
        <item x="3"/>
        <item x="12"/>
        <item x="2"/>
        <item x="11"/>
        <item x="17"/>
        <item x="18"/>
        <item x="16"/>
        <item x="1"/>
        <item x="0"/>
        <item x="4"/>
        <item x="9"/>
        <item x="7"/>
        <item x="5"/>
        <item t="default"/>
      </items>
    </pivotField>
    <pivotField compact="0" showAll="0"/>
    <pivotField axis="axisPage" compact="0" multipleItemSelectionAllowed="1" showAll="0">
      <items count="6">
        <item x="3"/>
        <item x="4"/>
        <item h="1" x="1"/>
        <item h="1" x="2"/>
        <item h="1" x="0"/>
        <item t="default"/>
      </items>
    </pivotField>
    <pivotField axis="axisRow" compact="0" multipleItemSelectionAllowed="1" showAll="0">
      <items count="5">
        <item h="1" x="0"/>
        <item h="1" x="2"/>
        <item x="3"/>
        <item x="1"/>
        <item t="default"/>
      </items>
    </pivotField>
    <pivotField dataField="1" compact="0" showAll="0"/>
    <pivotField compact="0" showAll="0"/>
    <pivotField compact="0" showAll="0"/>
    <pivotField compact="0" showAll="0"/>
    <pivotField compact="0" numFmtId="176" showAll="0"/>
    <pivotField compact="0" showAll="0"/>
    <pivotField compact="0" numFmtId="176" showAll="0"/>
    <pivotField compact="0" numFmtId="176" showAll="0"/>
    <pivotField dataField="1" compact="0" numFmtId="176" showAll="0">
      <items count="20">
        <item x="0"/>
        <item x="2"/>
        <item x="1"/>
        <item x="5"/>
        <item x="3"/>
        <item x="4"/>
        <item x="9"/>
        <item x="15"/>
        <item x="10"/>
        <item x="13"/>
        <item x="11"/>
        <item x="14"/>
        <item x="12"/>
        <item x="6"/>
        <item x="8"/>
        <item x="7"/>
        <item x="16"/>
        <item x="18"/>
        <item x="17"/>
        <item t="default"/>
      </items>
    </pivotField>
  </pivotFields>
  <rowFields count="2">
    <field x="4"/>
    <field x="1"/>
  </rowFields>
  <rowItems count="11">
    <i>
      <x v="2"/>
    </i>
    <i r="1">
      <x v="11"/>
    </i>
    <i>
      <x v="3"/>
    </i>
    <i r="1">
      <x/>
    </i>
    <i r="1">
      <x v="2"/>
    </i>
    <i r="1">
      <x v="4"/>
    </i>
    <i r="1">
      <x v="5"/>
    </i>
    <i r="1">
      <x v="7"/>
    </i>
    <i r="1">
      <x v="9"/>
    </i>
    <i r="1">
      <x v="17"/>
    </i>
    <i t="grand">
      <x/>
    </i>
  </rowItems>
  <colFields count="1">
    <field x="-2"/>
  </colFields>
  <colItems count="2">
    <i>
      <x/>
    </i>
    <i i="1">
      <x v="1"/>
    </i>
  </colItems>
  <pageFields count="1">
    <pageField fld="3"/>
  </pageFields>
  <dataFields count="2">
    <dataField name="求和项:基本工资" fld="5" baseField="0" baseItem="0"/>
    <dataField name="求和项:实发工资" fld="13" baseField="0" baseItem="0"/>
  </dataFields>
  <pivotTableStyleInfo name="PivotStyleLight16" showRowHeaders="1" showColHeader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workbookViewId="0">
      <selection activeCell="C3" sqref="B3:C3"/>
    </sheetView>
  </sheetViews>
  <sheetFormatPr defaultColWidth="9" defaultRowHeight="13.5" outlineLevelCol="3"/>
  <cols>
    <col min="1" max="1" width="7.375"/>
    <col min="2" max="2" width="9.125"/>
    <col min="3" max="4" width="16.125"/>
  </cols>
  <sheetData>
    <row r="1" spans="1:2">
      <c r="A1" t="s">
        <v>0</v>
      </c>
      <c r="B1" t="s">
        <v>1</v>
      </c>
    </row>
    <row r="3" spans="1:4">
      <c r="A3" t="s">
        <v>2</v>
      </c>
      <c r="B3" t="s">
        <v>3</v>
      </c>
      <c r="C3" t="s">
        <v>4</v>
      </c>
      <c r="D3" t="s">
        <v>5</v>
      </c>
    </row>
    <row r="4" spans="1:4">
      <c r="A4" t="s">
        <v>6</v>
      </c>
      <c r="B4"/>
      <c r="C4">
        <v>6860</v>
      </c>
      <c r="D4">
        <v>8269.509</v>
      </c>
    </row>
    <row r="5" spans="2:4">
      <c r="B5" t="s">
        <v>7</v>
      </c>
      <c r="C5">
        <v>6860</v>
      </c>
      <c r="D5">
        <v>8269.509</v>
      </c>
    </row>
    <row r="6" spans="1:4">
      <c r="A6" t="s">
        <v>8</v>
      </c>
      <c r="B6"/>
      <c r="C6">
        <v>45180</v>
      </c>
      <c r="D6">
        <v>46936.7985</v>
      </c>
    </row>
    <row r="7" spans="2:4">
      <c r="B7" t="s">
        <v>9</v>
      </c>
      <c r="C7">
        <v>6570</v>
      </c>
      <c r="D7">
        <v>6853.7455</v>
      </c>
    </row>
    <row r="8" spans="2:4">
      <c r="B8" t="s">
        <v>10</v>
      </c>
      <c r="C8">
        <v>6410</v>
      </c>
      <c r="D8">
        <v>6520.8415</v>
      </c>
    </row>
    <row r="9" spans="2:4">
      <c r="B9" t="s">
        <v>11</v>
      </c>
      <c r="C9">
        <v>6480</v>
      </c>
      <c r="D9">
        <v>6581.612</v>
      </c>
    </row>
    <row r="10" spans="2:4">
      <c r="B10" t="s">
        <v>12</v>
      </c>
      <c r="C10">
        <v>6410</v>
      </c>
      <c r="D10">
        <v>6714.8415</v>
      </c>
    </row>
    <row r="11" spans="2:4">
      <c r="B11" t="s">
        <v>13</v>
      </c>
      <c r="C11">
        <v>6420</v>
      </c>
      <c r="D11">
        <v>6745.9</v>
      </c>
    </row>
    <row r="12" spans="2:4">
      <c r="B12" t="s">
        <v>14</v>
      </c>
      <c r="C12">
        <v>6320</v>
      </c>
      <c r="D12">
        <v>6639.708</v>
      </c>
    </row>
    <row r="13" spans="2:4">
      <c r="B13" t="s">
        <v>15</v>
      </c>
      <c r="C13">
        <v>6570</v>
      </c>
      <c r="D13">
        <v>6880.15</v>
      </c>
    </row>
    <row r="14" spans="1:4">
      <c r="A14" t="s">
        <v>16</v>
      </c>
      <c r="B14"/>
      <c r="C14">
        <v>52040</v>
      </c>
      <c r="D14">
        <v>55206.3075</v>
      </c>
    </row>
  </sheetData>
  <pageMargins left="0.75" right="0.75" top="1" bottom="1" header="0.5" footer="0.5"/>
  <headerFooter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workbookViewId="0">
      <selection activeCell="A2" sqref="A2:N21"/>
    </sheetView>
  </sheetViews>
  <sheetFormatPr defaultColWidth="9" defaultRowHeight="13.5"/>
  <cols>
    <col min="11" max="12" width="18.625" customWidth="1"/>
    <col min="13" max="13" width="11.5" customWidth="1"/>
  </cols>
  <sheetData>
    <row r="1" ht="30" customHeight="1" spans="1:14">
      <c r="A1" s="1" t="s">
        <v>17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5" customHeight="1" spans="1:14">
      <c r="A2" s="2" t="s">
        <v>18</v>
      </c>
      <c r="B2" s="3" t="s">
        <v>3</v>
      </c>
      <c r="C2" s="3" t="s">
        <v>19</v>
      </c>
      <c r="D2" s="3" t="s">
        <v>0</v>
      </c>
      <c r="E2" s="3" t="s">
        <v>2</v>
      </c>
      <c r="F2" s="3" t="s">
        <v>20</v>
      </c>
      <c r="G2" s="3" t="s">
        <v>21</v>
      </c>
      <c r="H2" s="3" t="s">
        <v>22</v>
      </c>
      <c r="I2" s="3" t="s">
        <v>23</v>
      </c>
      <c r="J2" s="3" t="s">
        <v>24</v>
      </c>
      <c r="K2" s="3" t="s">
        <v>25</v>
      </c>
      <c r="L2" s="3" t="s">
        <v>26</v>
      </c>
      <c r="M2" s="3" t="s">
        <v>27</v>
      </c>
      <c r="N2" s="3" t="s">
        <v>28</v>
      </c>
    </row>
    <row r="3" ht="18" customHeight="1" spans="1:14">
      <c r="A3" s="4" t="s">
        <v>29</v>
      </c>
      <c r="B3" s="4" t="s">
        <v>30</v>
      </c>
      <c r="C3" s="4" t="s">
        <v>31</v>
      </c>
      <c r="D3" s="4" t="s">
        <v>32</v>
      </c>
      <c r="E3" s="4" t="s">
        <v>33</v>
      </c>
      <c r="F3" s="4">
        <v>5000</v>
      </c>
      <c r="G3" s="4">
        <v>200</v>
      </c>
      <c r="H3" s="5">
        <f>IF(E3="高级",2000,IF(E3="副高",1000,IF(E3="中级",800,500)))</f>
        <v>500</v>
      </c>
      <c r="I3" s="5">
        <f>SUM(F3:H3)</f>
        <v>5700</v>
      </c>
      <c r="J3" s="7">
        <f>F3*0.105</f>
        <v>525</v>
      </c>
      <c r="K3" s="4">
        <v>1100</v>
      </c>
      <c r="L3" s="7">
        <f>I3-J3-K3-5000</f>
        <v>-925</v>
      </c>
      <c r="M3" s="7">
        <f>IF(L3&lt;=0,0,IF(L3&lt;=3000,(L3*0.03),IF(L3&lt;=12000,(L3*0.1-210),IF(L3&lt;25000,(L3*0.2-1410)))))</f>
        <v>0</v>
      </c>
      <c r="N3" s="7">
        <f>I3-J3-M3</f>
        <v>5175</v>
      </c>
    </row>
    <row r="4" ht="18" customHeight="1" spans="1:14">
      <c r="A4" s="4" t="s">
        <v>34</v>
      </c>
      <c r="B4" s="4" t="s">
        <v>35</v>
      </c>
      <c r="C4" s="4" t="s">
        <v>36</v>
      </c>
      <c r="D4" s="4" t="s">
        <v>37</v>
      </c>
      <c r="E4" s="4" t="s">
        <v>33</v>
      </c>
      <c r="F4" s="4">
        <v>5340</v>
      </c>
      <c r="G4" s="4">
        <v>200</v>
      </c>
      <c r="H4" s="5">
        <f t="shared" ref="H4:H21" si="0">IF(E4="高级",2000,IF(E4="副高",1000,IF(E4="中级",800,500)))</f>
        <v>500</v>
      </c>
      <c r="I4" s="5">
        <f t="shared" ref="I4:I21" si="1">SUM(F4:H4)</f>
        <v>6040</v>
      </c>
      <c r="J4" s="7">
        <f t="shared" ref="J4:J21" si="2">F4*0.105</f>
        <v>560.7</v>
      </c>
      <c r="K4" s="4">
        <v>1000</v>
      </c>
      <c r="L4" s="7">
        <f t="shared" ref="L4:L21" si="3">I4-J4-K4-5000</f>
        <v>-520.7</v>
      </c>
      <c r="M4" s="7">
        <f t="shared" ref="M4:M21" si="4">IF(L4&lt;=0,0,IF(L4&lt;=3000,(L4*0.03),IF(L4&lt;=12000,(L4*0.1-210),IF(L4&lt;25000,(L4*0.2-1410)))))</f>
        <v>0</v>
      </c>
      <c r="N4" s="7">
        <f t="shared" ref="N4:N21" si="5">I4-J4-M4</f>
        <v>5479.3</v>
      </c>
    </row>
    <row r="5" ht="18" customHeight="1" spans="1:14">
      <c r="A5" s="4" t="s">
        <v>38</v>
      </c>
      <c r="B5" s="4" t="s">
        <v>39</v>
      </c>
      <c r="C5" s="4" t="s">
        <v>36</v>
      </c>
      <c r="D5" s="4" t="s">
        <v>37</v>
      </c>
      <c r="E5" s="4" t="s">
        <v>33</v>
      </c>
      <c r="F5" s="4">
        <v>5340</v>
      </c>
      <c r="G5" s="4">
        <v>0</v>
      </c>
      <c r="H5" s="5">
        <f t="shared" si="0"/>
        <v>500</v>
      </c>
      <c r="I5" s="5">
        <f t="shared" si="1"/>
        <v>5840</v>
      </c>
      <c r="J5" s="7">
        <f t="shared" si="2"/>
        <v>560.7</v>
      </c>
      <c r="K5" s="4">
        <v>1100</v>
      </c>
      <c r="L5" s="7">
        <f t="shared" si="3"/>
        <v>-820.7</v>
      </c>
      <c r="M5" s="7">
        <f t="shared" si="4"/>
        <v>0</v>
      </c>
      <c r="N5" s="7">
        <f t="shared" si="5"/>
        <v>5279.3</v>
      </c>
    </row>
    <row r="6" ht="18" customHeight="1" spans="1:14">
      <c r="A6" s="4" t="s">
        <v>40</v>
      </c>
      <c r="B6" s="4" t="s">
        <v>41</v>
      </c>
      <c r="C6" s="4" t="s">
        <v>31</v>
      </c>
      <c r="D6" s="4" t="s">
        <v>42</v>
      </c>
      <c r="E6" s="4" t="s">
        <v>33</v>
      </c>
      <c r="F6" s="4">
        <v>5870</v>
      </c>
      <c r="G6" s="4">
        <v>200</v>
      </c>
      <c r="H6" s="5">
        <f t="shared" si="0"/>
        <v>500</v>
      </c>
      <c r="I6" s="5">
        <f t="shared" si="1"/>
        <v>6570</v>
      </c>
      <c r="J6" s="7">
        <f t="shared" si="2"/>
        <v>616.35</v>
      </c>
      <c r="K6" s="4">
        <v>0</v>
      </c>
      <c r="L6" s="7">
        <f t="shared" si="3"/>
        <v>953.65</v>
      </c>
      <c r="M6" s="7">
        <f t="shared" si="4"/>
        <v>28.6095</v>
      </c>
      <c r="N6" s="7">
        <f t="shared" si="5"/>
        <v>5925.0405</v>
      </c>
    </row>
    <row r="7" ht="18" customHeight="1" spans="1:14">
      <c r="A7" s="4" t="s">
        <v>43</v>
      </c>
      <c r="B7" s="4" t="s">
        <v>44</v>
      </c>
      <c r="C7" s="4" t="s">
        <v>31</v>
      </c>
      <c r="D7" s="4" t="s">
        <v>42</v>
      </c>
      <c r="E7" s="4" t="s">
        <v>33</v>
      </c>
      <c r="F7" s="4">
        <v>5870</v>
      </c>
      <c r="G7" s="4">
        <v>200</v>
      </c>
      <c r="H7" s="5">
        <f t="shared" si="0"/>
        <v>500</v>
      </c>
      <c r="I7" s="5">
        <f t="shared" si="1"/>
        <v>6570</v>
      </c>
      <c r="J7" s="7">
        <f t="shared" si="2"/>
        <v>616.35</v>
      </c>
      <c r="K7" s="4">
        <v>1100</v>
      </c>
      <c r="L7" s="7">
        <f t="shared" si="3"/>
        <v>-146.35</v>
      </c>
      <c r="M7" s="7">
        <f t="shared" si="4"/>
        <v>0</v>
      </c>
      <c r="N7" s="7">
        <f t="shared" si="5"/>
        <v>5953.65</v>
      </c>
    </row>
    <row r="8" ht="18" customHeight="1" spans="1:14">
      <c r="A8" s="4" t="s">
        <v>45</v>
      </c>
      <c r="B8" s="4" t="s">
        <v>46</v>
      </c>
      <c r="C8" s="4" t="s">
        <v>36</v>
      </c>
      <c r="D8" s="4" t="s">
        <v>42</v>
      </c>
      <c r="E8" s="4" t="s">
        <v>33</v>
      </c>
      <c r="F8" s="4">
        <v>5750</v>
      </c>
      <c r="G8" s="4">
        <v>0</v>
      </c>
      <c r="H8" s="5">
        <f t="shared" si="0"/>
        <v>500</v>
      </c>
      <c r="I8" s="5">
        <f t="shared" si="1"/>
        <v>6250</v>
      </c>
      <c r="J8" s="7">
        <f t="shared" si="2"/>
        <v>603.75</v>
      </c>
      <c r="K8" s="4">
        <v>0</v>
      </c>
      <c r="L8" s="7">
        <f t="shared" si="3"/>
        <v>646.25</v>
      </c>
      <c r="M8" s="7">
        <f t="shared" si="4"/>
        <v>19.3875</v>
      </c>
      <c r="N8" s="7">
        <f t="shared" si="5"/>
        <v>5626.8625</v>
      </c>
    </row>
    <row r="9" ht="18" customHeight="1" spans="1:14">
      <c r="A9" s="4" t="s">
        <v>47</v>
      </c>
      <c r="B9" s="4" t="s">
        <v>48</v>
      </c>
      <c r="C9" s="4" t="s">
        <v>31</v>
      </c>
      <c r="D9" s="4" t="s">
        <v>49</v>
      </c>
      <c r="E9" s="4" t="s">
        <v>50</v>
      </c>
      <c r="F9" s="4">
        <v>6570</v>
      </c>
      <c r="G9" s="4">
        <v>200</v>
      </c>
      <c r="H9" s="5">
        <f t="shared" si="0"/>
        <v>800</v>
      </c>
      <c r="I9" s="5">
        <f t="shared" si="1"/>
        <v>7570</v>
      </c>
      <c r="J9" s="7">
        <f t="shared" si="2"/>
        <v>689.85</v>
      </c>
      <c r="K9" s="4">
        <v>1000</v>
      </c>
      <c r="L9" s="7">
        <f t="shared" si="3"/>
        <v>880.15</v>
      </c>
      <c r="M9" s="7">
        <f t="shared" si="4"/>
        <v>26.4045</v>
      </c>
      <c r="N9" s="7">
        <f t="shared" si="5"/>
        <v>6853.7455</v>
      </c>
    </row>
    <row r="10" ht="18" customHeight="1" spans="1:14">
      <c r="A10" s="4" t="s">
        <v>51</v>
      </c>
      <c r="B10" s="4" t="s">
        <v>52</v>
      </c>
      <c r="C10" s="4" t="s">
        <v>31</v>
      </c>
      <c r="D10" s="4" t="s">
        <v>49</v>
      </c>
      <c r="E10" s="4" t="s">
        <v>50</v>
      </c>
      <c r="F10" s="4">
        <v>6570</v>
      </c>
      <c r="G10" s="4">
        <v>200</v>
      </c>
      <c r="H10" s="5">
        <f t="shared" si="0"/>
        <v>800</v>
      </c>
      <c r="I10" s="5">
        <f t="shared" si="1"/>
        <v>7570</v>
      </c>
      <c r="J10" s="7">
        <f t="shared" si="2"/>
        <v>689.85</v>
      </c>
      <c r="K10" s="4">
        <v>2000</v>
      </c>
      <c r="L10" s="7">
        <f t="shared" si="3"/>
        <v>-119.85</v>
      </c>
      <c r="M10" s="7">
        <f t="shared" si="4"/>
        <v>0</v>
      </c>
      <c r="N10" s="7">
        <f t="shared" si="5"/>
        <v>6880.15</v>
      </c>
    </row>
    <row r="11" ht="18" customHeight="1" spans="1:14">
      <c r="A11" s="4" t="s">
        <v>53</v>
      </c>
      <c r="B11" s="4" t="s">
        <v>54</v>
      </c>
      <c r="C11" s="4" t="s">
        <v>36</v>
      </c>
      <c r="D11" s="4" t="s">
        <v>37</v>
      </c>
      <c r="E11" s="4" t="s">
        <v>50</v>
      </c>
      <c r="F11" s="4">
        <v>6580</v>
      </c>
      <c r="G11" s="4">
        <v>200</v>
      </c>
      <c r="H11" s="5">
        <f t="shared" si="0"/>
        <v>800</v>
      </c>
      <c r="I11" s="5">
        <f t="shared" si="1"/>
        <v>7580</v>
      </c>
      <c r="J11" s="7">
        <f t="shared" si="2"/>
        <v>690.9</v>
      </c>
      <c r="K11" s="4">
        <v>1000</v>
      </c>
      <c r="L11" s="7">
        <f t="shared" si="3"/>
        <v>889.1</v>
      </c>
      <c r="M11" s="7">
        <f t="shared" si="4"/>
        <v>26.673</v>
      </c>
      <c r="N11" s="7">
        <f t="shared" si="5"/>
        <v>6862.427</v>
      </c>
    </row>
    <row r="12" ht="18" customHeight="1" spans="1:14">
      <c r="A12" s="4" t="s">
        <v>55</v>
      </c>
      <c r="B12" s="4" t="s">
        <v>56</v>
      </c>
      <c r="C12" s="4" t="s">
        <v>31</v>
      </c>
      <c r="D12" s="4" t="s">
        <v>42</v>
      </c>
      <c r="E12" s="4" t="s">
        <v>50</v>
      </c>
      <c r="F12" s="4">
        <v>6150</v>
      </c>
      <c r="G12" s="4">
        <v>200</v>
      </c>
      <c r="H12" s="5">
        <f t="shared" si="0"/>
        <v>800</v>
      </c>
      <c r="I12" s="5">
        <f t="shared" si="1"/>
        <v>7150</v>
      </c>
      <c r="J12" s="7">
        <f t="shared" si="2"/>
        <v>645.75</v>
      </c>
      <c r="K12" s="4">
        <v>0</v>
      </c>
      <c r="L12" s="7">
        <f t="shared" si="3"/>
        <v>1504.25</v>
      </c>
      <c r="M12" s="7">
        <f t="shared" si="4"/>
        <v>45.1275</v>
      </c>
      <c r="N12" s="7">
        <f t="shared" si="5"/>
        <v>6459.1225</v>
      </c>
    </row>
    <row r="13" ht="18" customHeight="1" spans="1:14">
      <c r="A13" s="4" t="s">
        <v>57</v>
      </c>
      <c r="B13" s="4" t="s">
        <v>58</v>
      </c>
      <c r="C13" s="4" t="s">
        <v>31</v>
      </c>
      <c r="D13" s="4" t="s">
        <v>42</v>
      </c>
      <c r="E13" s="4" t="s">
        <v>50</v>
      </c>
      <c r="F13" s="4">
        <v>6450</v>
      </c>
      <c r="G13" s="4">
        <v>0</v>
      </c>
      <c r="H13" s="5">
        <f t="shared" si="0"/>
        <v>800</v>
      </c>
      <c r="I13" s="5">
        <f t="shared" si="1"/>
        <v>7250</v>
      </c>
      <c r="J13" s="7">
        <f t="shared" si="2"/>
        <v>677.25</v>
      </c>
      <c r="K13" s="4">
        <v>1100</v>
      </c>
      <c r="L13" s="7">
        <f t="shared" si="3"/>
        <v>472.75</v>
      </c>
      <c r="M13" s="7">
        <f t="shared" si="4"/>
        <v>14.1825</v>
      </c>
      <c r="N13" s="7">
        <f t="shared" si="5"/>
        <v>6558.5675</v>
      </c>
    </row>
    <row r="14" ht="18" customHeight="1" spans="1:14">
      <c r="A14" s="4" t="s">
        <v>59</v>
      </c>
      <c r="B14" s="4" t="s">
        <v>60</v>
      </c>
      <c r="C14" s="4" t="s">
        <v>36</v>
      </c>
      <c r="D14" s="4" t="s">
        <v>61</v>
      </c>
      <c r="E14" s="4" t="s">
        <v>50</v>
      </c>
      <c r="F14" s="4">
        <v>6320</v>
      </c>
      <c r="G14" s="4">
        <v>200</v>
      </c>
      <c r="H14" s="5">
        <f t="shared" si="0"/>
        <v>800</v>
      </c>
      <c r="I14" s="5">
        <f t="shared" si="1"/>
        <v>7320</v>
      </c>
      <c r="J14" s="7">
        <f t="shared" si="2"/>
        <v>663.6</v>
      </c>
      <c r="K14" s="4">
        <v>1100</v>
      </c>
      <c r="L14" s="7">
        <f t="shared" si="3"/>
        <v>556.4</v>
      </c>
      <c r="M14" s="7">
        <f t="shared" si="4"/>
        <v>16.692</v>
      </c>
      <c r="N14" s="7">
        <f t="shared" si="5"/>
        <v>6639.708</v>
      </c>
    </row>
    <row r="15" ht="18" customHeight="1" spans="1:14">
      <c r="A15" s="4" t="s">
        <v>62</v>
      </c>
      <c r="B15" s="4" t="s">
        <v>63</v>
      </c>
      <c r="C15" s="4" t="s">
        <v>36</v>
      </c>
      <c r="D15" s="4" t="s">
        <v>49</v>
      </c>
      <c r="E15" s="4" t="s">
        <v>50</v>
      </c>
      <c r="F15" s="4">
        <v>6420</v>
      </c>
      <c r="G15" s="4">
        <v>200</v>
      </c>
      <c r="H15" s="5">
        <f t="shared" si="0"/>
        <v>800</v>
      </c>
      <c r="I15" s="5">
        <f t="shared" si="1"/>
        <v>7420</v>
      </c>
      <c r="J15" s="7">
        <f t="shared" si="2"/>
        <v>674.1</v>
      </c>
      <c r="K15" s="4">
        <v>2000</v>
      </c>
      <c r="L15" s="7">
        <f t="shared" si="3"/>
        <v>-254.1</v>
      </c>
      <c r="M15" s="7">
        <f t="shared" si="4"/>
        <v>0</v>
      </c>
      <c r="N15" s="7">
        <f t="shared" si="5"/>
        <v>6745.9</v>
      </c>
    </row>
    <row r="16" ht="18" customHeight="1" spans="1:14">
      <c r="A16" s="4" t="s">
        <v>64</v>
      </c>
      <c r="B16" s="4" t="s">
        <v>65</v>
      </c>
      <c r="C16" s="4" t="s">
        <v>31</v>
      </c>
      <c r="D16" s="4" t="s">
        <v>61</v>
      </c>
      <c r="E16" s="4" t="s">
        <v>50</v>
      </c>
      <c r="F16" s="4">
        <v>6480</v>
      </c>
      <c r="G16" s="4">
        <v>0</v>
      </c>
      <c r="H16" s="5">
        <f t="shared" si="0"/>
        <v>800</v>
      </c>
      <c r="I16" s="5">
        <f t="shared" si="1"/>
        <v>7280</v>
      </c>
      <c r="J16" s="7">
        <f t="shared" si="2"/>
        <v>680.4</v>
      </c>
      <c r="K16" s="4">
        <v>1000</v>
      </c>
      <c r="L16" s="7">
        <f t="shared" si="3"/>
        <v>599.6</v>
      </c>
      <c r="M16" s="7">
        <f t="shared" si="4"/>
        <v>17.988</v>
      </c>
      <c r="N16" s="7">
        <f t="shared" si="5"/>
        <v>6581.612</v>
      </c>
    </row>
    <row r="17" ht="18" customHeight="1" spans="1:14">
      <c r="A17" s="4" t="s">
        <v>66</v>
      </c>
      <c r="B17" s="4" t="s">
        <v>67</v>
      </c>
      <c r="C17" s="4" t="s">
        <v>36</v>
      </c>
      <c r="D17" s="4" t="s">
        <v>49</v>
      </c>
      <c r="E17" s="4" t="s">
        <v>50</v>
      </c>
      <c r="F17" s="4">
        <v>6410</v>
      </c>
      <c r="G17" s="4">
        <v>200</v>
      </c>
      <c r="H17" s="5">
        <f t="shared" si="0"/>
        <v>800</v>
      </c>
      <c r="I17" s="5">
        <f t="shared" si="1"/>
        <v>7410</v>
      </c>
      <c r="J17" s="7">
        <f t="shared" si="2"/>
        <v>673.05</v>
      </c>
      <c r="K17" s="4">
        <v>1000</v>
      </c>
      <c r="L17" s="7">
        <f t="shared" si="3"/>
        <v>736.95</v>
      </c>
      <c r="M17" s="7">
        <f t="shared" si="4"/>
        <v>22.1085</v>
      </c>
      <c r="N17" s="7">
        <f t="shared" si="5"/>
        <v>6714.8415</v>
      </c>
    </row>
    <row r="18" ht="18" customHeight="1" spans="1:14">
      <c r="A18" s="4" t="s">
        <v>68</v>
      </c>
      <c r="B18" s="4" t="s">
        <v>69</v>
      </c>
      <c r="C18" s="4" t="s">
        <v>36</v>
      </c>
      <c r="D18" s="4" t="s">
        <v>49</v>
      </c>
      <c r="E18" s="4" t="s">
        <v>50</v>
      </c>
      <c r="F18" s="4">
        <v>6410</v>
      </c>
      <c r="G18" s="4">
        <v>0</v>
      </c>
      <c r="H18" s="5">
        <f t="shared" si="0"/>
        <v>800</v>
      </c>
      <c r="I18" s="5">
        <f t="shared" si="1"/>
        <v>7210</v>
      </c>
      <c r="J18" s="7">
        <f t="shared" si="2"/>
        <v>673.05</v>
      </c>
      <c r="K18" s="4">
        <v>1000</v>
      </c>
      <c r="L18" s="7">
        <f t="shared" si="3"/>
        <v>536.95</v>
      </c>
      <c r="M18" s="7">
        <f t="shared" si="4"/>
        <v>16.1085</v>
      </c>
      <c r="N18" s="7">
        <f t="shared" si="5"/>
        <v>6520.8415</v>
      </c>
    </row>
    <row r="19" ht="18" customHeight="1" spans="1:14">
      <c r="A19" s="4" t="s">
        <v>70</v>
      </c>
      <c r="B19" s="4" t="s">
        <v>71</v>
      </c>
      <c r="C19" s="4" t="s">
        <v>31</v>
      </c>
      <c r="D19" s="4" t="s">
        <v>32</v>
      </c>
      <c r="E19" s="4" t="s">
        <v>72</v>
      </c>
      <c r="F19" s="4">
        <v>6750</v>
      </c>
      <c r="G19" s="4">
        <v>200</v>
      </c>
      <c r="H19" s="5">
        <f t="shared" si="0"/>
        <v>1000</v>
      </c>
      <c r="I19" s="5">
        <f t="shared" si="1"/>
        <v>7950</v>
      </c>
      <c r="J19" s="7">
        <f t="shared" si="2"/>
        <v>708.75</v>
      </c>
      <c r="K19" s="4">
        <v>2000</v>
      </c>
      <c r="L19" s="7">
        <f t="shared" si="3"/>
        <v>241.25</v>
      </c>
      <c r="M19" s="7">
        <f t="shared" si="4"/>
        <v>7.2375</v>
      </c>
      <c r="N19" s="7">
        <f t="shared" si="5"/>
        <v>7234.0125</v>
      </c>
    </row>
    <row r="20" ht="18" customHeight="1" spans="1:14">
      <c r="A20" s="4" t="s">
        <v>73</v>
      </c>
      <c r="B20" s="4" t="s">
        <v>74</v>
      </c>
      <c r="C20" s="4" t="s">
        <v>36</v>
      </c>
      <c r="D20" s="4" t="s">
        <v>32</v>
      </c>
      <c r="E20" s="4" t="s">
        <v>75</v>
      </c>
      <c r="F20" s="4">
        <v>6850</v>
      </c>
      <c r="G20" s="4">
        <v>200</v>
      </c>
      <c r="H20" s="5">
        <f t="shared" si="0"/>
        <v>2000</v>
      </c>
      <c r="I20" s="5">
        <f t="shared" si="1"/>
        <v>9050</v>
      </c>
      <c r="J20" s="7">
        <f t="shared" si="2"/>
        <v>719.25</v>
      </c>
      <c r="K20" s="4">
        <v>2000</v>
      </c>
      <c r="L20" s="7">
        <f t="shared" si="3"/>
        <v>1330.75</v>
      </c>
      <c r="M20" s="7">
        <f t="shared" si="4"/>
        <v>39.9225</v>
      </c>
      <c r="N20" s="7">
        <f t="shared" si="5"/>
        <v>8290.8275</v>
      </c>
    </row>
    <row r="21" ht="18" customHeight="1" spans="1:14">
      <c r="A21" s="4" t="s">
        <v>76</v>
      </c>
      <c r="B21" s="4" t="s">
        <v>77</v>
      </c>
      <c r="C21" s="4" t="s">
        <v>31</v>
      </c>
      <c r="D21" s="4" t="s">
        <v>61</v>
      </c>
      <c r="E21" s="4" t="s">
        <v>75</v>
      </c>
      <c r="F21" s="4">
        <v>6860</v>
      </c>
      <c r="G21" s="4">
        <v>200</v>
      </c>
      <c r="H21" s="5">
        <f t="shared" si="0"/>
        <v>2000</v>
      </c>
      <c r="I21" s="5">
        <f t="shared" si="1"/>
        <v>9060</v>
      </c>
      <c r="J21" s="7">
        <f t="shared" si="2"/>
        <v>720.3</v>
      </c>
      <c r="K21" s="4">
        <v>1000</v>
      </c>
      <c r="L21" s="7">
        <f t="shared" si="3"/>
        <v>2339.7</v>
      </c>
      <c r="M21" s="7">
        <f t="shared" si="4"/>
        <v>70.191</v>
      </c>
      <c r="N21" s="7">
        <f t="shared" si="5"/>
        <v>8269.509</v>
      </c>
    </row>
  </sheetData>
  <mergeCells count="1">
    <mergeCell ref="A1:N1"/>
  </mergeCells>
  <conditionalFormatting sqref="K3:K21">
    <cfRule type="cellIs" dxfId="0" priority="2" operator="greaterThan">
      <formula>"1500+$N$28"</formula>
    </cfRule>
    <cfRule type="cellIs" dxfId="0" priority="1" operator="greaterThan">
      <formula>1500</formula>
    </cfRule>
  </conditionalFormatting>
  <dataValidations count="2">
    <dataValidation type="list" allowBlank="1" showInputMessage="1" showErrorMessage="1" sqref="D3:D21">
      <formula1>"人事处,财务科,车间,办公室,保卫科"</formula1>
    </dataValidation>
    <dataValidation type="list" allowBlank="1" showInputMessage="1" showErrorMessage="1" sqref="E3:E21">
      <formula1>"初级,中级,副高,高级"</formula1>
    </dataValidation>
  </dataValidation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workbookViewId="0">
      <selection activeCell="N3" sqref="N3"/>
    </sheetView>
  </sheetViews>
  <sheetFormatPr defaultColWidth="9" defaultRowHeight="13.5"/>
  <cols>
    <col min="11" max="12" width="18.625" customWidth="1"/>
    <col min="13" max="13" width="11.5" customWidth="1"/>
  </cols>
  <sheetData>
    <row r="1" ht="30" customHeight="1" spans="1:14">
      <c r="A1" s="1" t="s">
        <v>17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5" customHeight="1" spans="1:14">
      <c r="A2" s="2" t="s">
        <v>18</v>
      </c>
      <c r="B2" s="3" t="s">
        <v>3</v>
      </c>
      <c r="C2" s="3" t="s">
        <v>19</v>
      </c>
      <c r="D2" s="3" t="s">
        <v>0</v>
      </c>
      <c r="E2" s="3" t="s">
        <v>2</v>
      </c>
      <c r="F2" s="3" t="s">
        <v>20</v>
      </c>
      <c r="G2" s="3" t="s">
        <v>21</v>
      </c>
      <c r="H2" s="3" t="s">
        <v>22</v>
      </c>
      <c r="I2" s="3" t="s">
        <v>23</v>
      </c>
      <c r="J2" s="3" t="s">
        <v>24</v>
      </c>
      <c r="K2" s="3" t="s">
        <v>25</v>
      </c>
      <c r="L2" s="3" t="s">
        <v>26</v>
      </c>
      <c r="M2" s="3" t="s">
        <v>27</v>
      </c>
      <c r="N2" s="3" t="s">
        <v>28</v>
      </c>
    </row>
    <row r="3" ht="18" customHeight="1" spans="1:14">
      <c r="A3" s="4" t="s">
        <v>73</v>
      </c>
      <c r="B3" s="4" t="s">
        <v>74</v>
      </c>
      <c r="C3" s="4" t="s">
        <v>36</v>
      </c>
      <c r="D3" s="4" t="s">
        <v>32</v>
      </c>
      <c r="E3" s="4" t="s">
        <v>75</v>
      </c>
      <c r="F3" s="4">
        <v>6850</v>
      </c>
      <c r="G3" s="4">
        <v>200</v>
      </c>
      <c r="H3" s="5">
        <f t="shared" ref="H3:H21" si="0">IF(E3="高级",2000,IF(E3="副高",1000,IF(E3="中级",800,500)))</f>
        <v>2000</v>
      </c>
      <c r="I3" s="5">
        <f t="shared" ref="I3:I21" si="1">SUM(F3:H3)</f>
        <v>9050</v>
      </c>
      <c r="J3" s="7">
        <f t="shared" ref="J3:J21" si="2">F3*0.105</f>
        <v>719.25</v>
      </c>
      <c r="K3" s="4">
        <v>2000</v>
      </c>
      <c r="L3" s="7">
        <f t="shared" ref="L3:L21" si="3">I3-J3-K3-5000</f>
        <v>1330.75</v>
      </c>
      <c r="M3" s="7">
        <f t="shared" ref="M3:M21" si="4">IF(L3&lt;=0,0,IF(L3&lt;=3000,(L3*0.03),IF(L3&lt;=12000,(L3*0.1-210),IF(L3&lt;25000,(L3*0.2-1410)))))</f>
        <v>39.9225</v>
      </c>
      <c r="N3" s="7">
        <f t="shared" ref="N3:N21" si="5">I3-J3-M3</f>
        <v>8290.8275</v>
      </c>
    </row>
    <row r="4" ht="18" customHeight="1" spans="1:14">
      <c r="A4" s="4" t="s">
        <v>76</v>
      </c>
      <c r="B4" s="4" t="s">
        <v>77</v>
      </c>
      <c r="C4" s="4" t="s">
        <v>31</v>
      </c>
      <c r="D4" s="4" t="s">
        <v>61</v>
      </c>
      <c r="E4" s="4" t="s">
        <v>75</v>
      </c>
      <c r="F4" s="4">
        <v>6860</v>
      </c>
      <c r="G4" s="4">
        <v>200</v>
      </c>
      <c r="H4" s="5">
        <f t="shared" si="0"/>
        <v>2000</v>
      </c>
      <c r="I4" s="5">
        <f t="shared" si="1"/>
        <v>9060</v>
      </c>
      <c r="J4" s="7">
        <f t="shared" si="2"/>
        <v>720.3</v>
      </c>
      <c r="K4" s="4">
        <v>1000</v>
      </c>
      <c r="L4" s="7">
        <f t="shared" si="3"/>
        <v>2339.7</v>
      </c>
      <c r="M4" s="7">
        <f t="shared" si="4"/>
        <v>70.191</v>
      </c>
      <c r="N4" s="7">
        <f t="shared" si="5"/>
        <v>8269.509</v>
      </c>
    </row>
    <row r="5" ht="18" customHeight="1" spans="1:14">
      <c r="A5" s="4" t="s">
        <v>70</v>
      </c>
      <c r="B5" s="4" t="s">
        <v>71</v>
      </c>
      <c r="C5" s="4" t="s">
        <v>31</v>
      </c>
      <c r="D5" s="4" t="s">
        <v>32</v>
      </c>
      <c r="E5" s="4" t="s">
        <v>72</v>
      </c>
      <c r="F5" s="4">
        <v>6750</v>
      </c>
      <c r="G5" s="4">
        <v>200</v>
      </c>
      <c r="H5" s="5">
        <f t="shared" si="0"/>
        <v>1000</v>
      </c>
      <c r="I5" s="5">
        <f t="shared" si="1"/>
        <v>7950</v>
      </c>
      <c r="J5" s="7">
        <f t="shared" si="2"/>
        <v>708.75</v>
      </c>
      <c r="K5" s="4">
        <v>2000</v>
      </c>
      <c r="L5" s="7">
        <f t="shared" si="3"/>
        <v>241.25</v>
      </c>
      <c r="M5" s="7">
        <f t="shared" si="4"/>
        <v>7.2375</v>
      </c>
      <c r="N5" s="7">
        <f t="shared" si="5"/>
        <v>7234.0125</v>
      </c>
    </row>
    <row r="6" ht="18" customHeight="1" spans="1:14">
      <c r="A6" s="4" t="s">
        <v>51</v>
      </c>
      <c r="B6" s="4" t="s">
        <v>52</v>
      </c>
      <c r="C6" s="4" t="s">
        <v>31</v>
      </c>
      <c r="D6" s="4" t="s">
        <v>49</v>
      </c>
      <c r="E6" s="4" t="s">
        <v>50</v>
      </c>
      <c r="F6" s="4">
        <v>6570</v>
      </c>
      <c r="G6" s="4">
        <v>200</v>
      </c>
      <c r="H6" s="5">
        <f t="shared" si="0"/>
        <v>800</v>
      </c>
      <c r="I6" s="5">
        <f t="shared" si="1"/>
        <v>7570</v>
      </c>
      <c r="J6" s="7">
        <f t="shared" si="2"/>
        <v>689.85</v>
      </c>
      <c r="K6" s="4">
        <v>2000</v>
      </c>
      <c r="L6" s="7">
        <f t="shared" si="3"/>
        <v>-119.85</v>
      </c>
      <c r="M6" s="7">
        <f t="shared" si="4"/>
        <v>0</v>
      </c>
      <c r="N6" s="7">
        <f t="shared" si="5"/>
        <v>6880.15</v>
      </c>
    </row>
    <row r="7" ht="18" customHeight="1" spans="1:14">
      <c r="A7" s="4" t="s">
        <v>53</v>
      </c>
      <c r="B7" s="4" t="s">
        <v>54</v>
      </c>
      <c r="C7" s="4" t="s">
        <v>36</v>
      </c>
      <c r="D7" s="4" t="s">
        <v>37</v>
      </c>
      <c r="E7" s="4" t="s">
        <v>50</v>
      </c>
      <c r="F7" s="4">
        <v>6580</v>
      </c>
      <c r="G7" s="4">
        <v>200</v>
      </c>
      <c r="H7" s="5">
        <f t="shared" si="0"/>
        <v>800</v>
      </c>
      <c r="I7" s="5">
        <f t="shared" si="1"/>
        <v>7580</v>
      </c>
      <c r="J7" s="7">
        <f t="shared" si="2"/>
        <v>690.9</v>
      </c>
      <c r="K7" s="4">
        <v>1000</v>
      </c>
      <c r="L7" s="7">
        <f t="shared" si="3"/>
        <v>889.1</v>
      </c>
      <c r="M7" s="7">
        <f t="shared" si="4"/>
        <v>26.673</v>
      </c>
      <c r="N7" s="7">
        <f t="shared" si="5"/>
        <v>6862.427</v>
      </c>
    </row>
    <row r="8" ht="18" customHeight="1" spans="1:14">
      <c r="A8" s="4" t="s">
        <v>47</v>
      </c>
      <c r="B8" s="4" t="s">
        <v>48</v>
      </c>
      <c r="C8" s="4" t="s">
        <v>31</v>
      </c>
      <c r="D8" s="4" t="s">
        <v>49</v>
      </c>
      <c r="E8" s="4" t="s">
        <v>50</v>
      </c>
      <c r="F8" s="4">
        <v>6570</v>
      </c>
      <c r="G8" s="4">
        <v>200</v>
      </c>
      <c r="H8" s="5">
        <f t="shared" si="0"/>
        <v>800</v>
      </c>
      <c r="I8" s="5">
        <f t="shared" si="1"/>
        <v>7570</v>
      </c>
      <c r="J8" s="7">
        <f t="shared" si="2"/>
        <v>689.85</v>
      </c>
      <c r="K8" s="4">
        <v>1000</v>
      </c>
      <c r="L8" s="7">
        <f t="shared" si="3"/>
        <v>880.15</v>
      </c>
      <c r="M8" s="7">
        <f t="shared" si="4"/>
        <v>26.4045</v>
      </c>
      <c r="N8" s="7">
        <f t="shared" si="5"/>
        <v>6853.7455</v>
      </c>
    </row>
    <row r="9" ht="18" customHeight="1" spans="1:14">
      <c r="A9" s="4" t="s">
        <v>62</v>
      </c>
      <c r="B9" s="4" t="s">
        <v>63</v>
      </c>
      <c r="C9" s="4" t="s">
        <v>36</v>
      </c>
      <c r="D9" s="4" t="s">
        <v>49</v>
      </c>
      <c r="E9" s="4" t="s">
        <v>50</v>
      </c>
      <c r="F9" s="4">
        <v>6420</v>
      </c>
      <c r="G9" s="4">
        <v>200</v>
      </c>
      <c r="H9" s="5">
        <f t="shared" si="0"/>
        <v>800</v>
      </c>
      <c r="I9" s="5">
        <f t="shared" si="1"/>
        <v>7420</v>
      </c>
      <c r="J9" s="7">
        <f t="shared" si="2"/>
        <v>674.1</v>
      </c>
      <c r="K9" s="4">
        <v>2000</v>
      </c>
      <c r="L9" s="7">
        <f t="shared" si="3"/>
        <v>-254.1</v>
      </c>
      <c r="M9" s="7">
        <f t="shared" si="4"/>
        <v>0</v>
      </c>
      <c r="N9" s="7">
        <f t="shared" si="5"/>
        <v>6745.9</v>
      </c>
    </row>
    <row r="10" ht="18" customHeight="1" spans="1:14">
      <c r="A10" s="4" t="s">
        <v>66</v>
      </c>
      <c r="B10" s="4" t="s">
        <v>67</v>
      </c>
      <c r="C10" s="4" t="s">
        <v>36</v>
      </c>
      <c r="D10" s="4" t="s">
        <v>49</v>
      </c>
      <c r="E10" s="4" t="s">
        <v>50</v>
      </c>
      <c r="F10" s="4">
        <v>6410</v>
      </c>
      <c r="G10" s="4">
        <v>200</v>
      </c>
      <c r="H10" s="5">
        <f t="shared" si="0"/>
        <v>800</v>
      </c>
      <c r="I10" s="5">
        <f t="shared" si="1"/>
        <v>7410</v>
      </c>
      <c r="J10" s="7">
        <f t="shared" si="2"/>
        <v>673.05</v>
      </c>
      <c r="K10" s="4">
        <v>1000</v>
      </c>
      <c r="L10" s="7">
        <f t="shared" si="3"/>
        <v>736.95</v>
      </c>
      <c r="M10" s="7">
        <f t="shared" si="4"/>
        <v>22.1085</v>
      </c>
      <c r="N10" s="7">
        <f t="shared" si="5"/>
        <v>6714.8415</v>
      </c>
    </row>
    <row r="11" ht="18" customHeight="1" spans="1:14">
      <c r="A11" s="4" t="s">
        <v>59</v>
      </c>
      <c r="B11" s="4" t="s">
        <v>60</v>
      </c>
      <c r="C11" s="4" t="s">
        <v>36</v>
      </c>
      <c r="D11" s="4" t="s">
        <v>61</v>
      </c>
      <c r="E11" s="4" t="s">
        <v>50</v>
      </c>
      <c r="F11" s="4">
        <v>6320</v>
      </c>
      <c r="G11" s="4">
        <v>200</v>
      </c>
      <c r="H11" s="5">
        <f t="shared" si="0"/>
        <v>800</v>
      </c>
      <c r="I11" s="5">
        <f t="shared" si="1"/>
        <v>7320</v>
      </c>
      <c r="J11" s="7">
        <f t="shared" si="2"/>
        <v>663.6</v>
      </c>
      <c r="K11" s="4">
        <v>1100</v>
      </c>
      <c r="L11" s="7">
        <f t="shared" si="3"/>
        <v>556.4</v>
      </c>
      <c r="M11" s="7">
        <f t="shared" si="4"/>
        <v>16.692</v>
      </c>
      <c r="N11" s="7">
        <f t="shared" si="5"/>
        <v>6639.708</v>
      </c>
    </row>
    <row r="12" ht="18" customHeight="1" spans="1:14">
      <c r="A12" s="4" t="s">
        <v>64</v>
      </c>
      <c r="B12" s="4" t="s">
        <v>65</v>
      </c>
      <c r="C12" s="4" t="s">
        <v>31</v>
      </c>
      <c r="D12" s="4" t="s">
        <v>61</v>
      </c>
      <c r="E12" s="4" t="s">
        <v>50</v>
      </c>
      <c r="F12" s="4">
        <v>6480</v>
      </c>
      <c r="G12" s="4">
        <v>0</v>
      </c>
      <c r="H12" s="5">
        <f t="shared" si="0"/>
        <v>800</v>
      </c>
      <c r="I12" s="5">
        <f t="shared" si="1"/>
        <v>7280</v>
      </c>
      <c r="J12" s="7">
        <f t="shared" si="2"/>
        <v>680.4</v>
      </c>
      <c r="K12" s="4">
        <v>1000</v>
      </c>
      <c r="L12" s="7">
        <f t="shared" si="3"/>
        <v>599.6</v>
      </c>
      <c r="M12" s="7">
        <f t="shared" si="4"/>
        <v>17.988</v>
      </c>
      <c r="N12" s="7">
        <f t="shared" si="5"/>
        <v>6581.612</v>
      </c>
    </row>
    <row r="13" ht="18" customHeight="1" spans="1:14">
      <c r="A13" s="4" t="s">
        <v>57</v>
      </c>
      <c r="B13" s="4" t="s">
        <v>58</v>
      </c>
      <c r="C13" s="4" t="s">
        <v>31</v>
      </c>
      <c r="D13" s="4" t="s">
        <v>42</v>
      </c>
      <c r="E13" s="4" t="s">
        <v>50</v>
      </c>
      <c r="F13" s="4">
        <v>6450</v>
      </c>
      <c r="G13" s="4">
        <v>0</v>
      </c>
      <c r="H13" s="5">
        <f t="shared" si="0"/>
        <v>800</v>
      </c>
      <c r="I13" s="5">
        <f t="shared" si="1"/>
        <v>7250</v>
      </c>
      <c r="J13" s="7">
        <f t="shared" si="2"/>
        <v>677.25</v>
      </c>
      <c r="K13" s="4">
        <v>1100</v>
      </c>
      <c r="L13" s="7">
        <f t="shared" si="3"/>
        <v>472.75</v>
      </c>
      <c r="M13" s="7">
        <f t="shared" si="4"/>
        <v>14.1825</v>
      </c>
      <c r="N13" s="7">
        <f t="shared" si="5"/>
        <v>6558.5675</v>
      </c>
    </row>
    <row r="14" ht="18" customHeight="1" spans="1:14">
      <c r="A14" s="4" t="s">
        <v>68</v>
      </c>
      <c r="B14" s="4" t="s">
        <v>69</v>
      </c>
      <c r="C14" s="4" t="s">
        <v>36</v>
      </c>
      <c r="D14" s="4" t="s">
        <v>49</v>
      </c>
      <c r="E14" s="4" t="s">
        <v>50</v>
      </c>
      <c r="F14" s="4">
        <v>6410</v>
      </c>
      <c r="G14" s="4">
        <v>0</v>
      </c>
      <c r="H14" s="5">
        <f t="shared" si="0"/>
        <v>800</v>
      </c>
      <c r="I14" s="5">
        <f t="shared" si="1"/>
        <v>7210</v>
      </c>
      <c r="J14" s="7">
        <f t="shared" si="2"/>
        <v>673.05</v>
      </c>
      <c r="K14" s="4">
        <v>1000</v>
      </c>
      <c r="L14" s="7">
        <f t="shared" si="3"/>
        <v>536.95</v>
      </c>
      <c r="M14" s="7">
        <f t="shared" si="4"/>
        <v>16.1085</v>
      </c>
      <c r="N14" s="7">
        <f t="shared" si="5"/>
        <v>6520.8415</v>
      </c>
    </row>
    <row r="15" ht="18" customHeight="1" spans="1:14">
      <c r="A15" s="4" t="s">
        <v>55</v>
      </c>
      <c r="B15" s="4" t="s">
        <v>56</v>
      </c>
      <c r="C15" s="4" t="s">
        <v>31</v>
      </c>
      <c r="D15" s="4" t="s">
        <v>42</v>
      </c>
      <c r="E15" s="4" t="s">
        <v>50</v>
      </c>
      <c r="F15" s="4">
        <v>6150</v>
      </c>
      <c r="G15" s="4">
        <v>200</v>
      </c>
      <c r="H15" s="5">
        <f t="shared" si="0"/>
        <v>800</v>
      </c>
      <c r="I15" s="5">
        <f t="shared" si="1"/>
        <v>7150</v>
      </c>
      <c r="J15" s="7">
        <f t="shared" si="2"/>
        <v>645.75</v>
      </c>
      <c r="K15" s="4">
        <v>0</v>
      </c>
      <c r="L15" s="7">
        <f t="shared" si="3"/>
        <v>1504.25</v>
      </c>
      <c r="M15" s="7">
        <f t="shared" si="4"/>
        <v>45.1275</v>
      </c>
      <c r="N15" s="7">
        <f t="shared" si="5"/>
        <v>6459.1225</v>
      </c>
    </row>
    <row r="16" ht="18" customHeight="1" spans="1:14">
      <c r="A16" s="4" t="s">
        <v>43</v>
      </c>
      <c r="B16" s="4" t="s">
        <v>44</v>
      </c>
      <c r="C16" s="4" t="s">
        <v>31</v>
      </c>
      <c r="D16" s="4" t="s">
        <v>42</v>
      </c>
      <c r="E16" s="4" t="s">
        <v>33</v>
      </c>
      <c r="F16" s="4">
        <v>5870</v>
      </c>
      <c r="G16" s="4">
        <v>200</v>
      </c>
      <c r="H16" s="5">
        <f t="shared" si="0"/>
        <v>500</v>
      </c>
      <c r="I16" s="5">
        <f t="shared" si="1"/>
        <v>6570</v>
      </c>
      <c r="J16" s="7">
        <f t="shared" si="2"/>
        <v>616.35</v>
      </c>
      <c r="K16" s="4">
        <v>1100</v>
      </c>
      <c r="L16" s="7">
        <f t="shared" si="3"/>
        <v>-146.35</v>
      </c>
      <c r="M16" s="7">
        <f t="shared" si="4"/>
        <v>0</v>
      </c>
      <c r="N16" s="7">
        <f t="shared" si="5"/>
        <v>5953.65</v>
      </c>
    </row>
    <row r="17" ht="18" customHeight="1" spans="1:14">
      <c r="A17" s="4" t="s">
        <v>40</v>
      </c>
      <c r="B17" s="4" t="s">
        <v>41</v>
      </c>
      <c r="C17" s="4" t="s">
        <v>31</v>
      </c>
      <c r="D17" s="4" t="s">
        <v>42</v>
      </c>
      <c r="E17" s="4" t="s">
        <v>33</v>
      </c>
      <c r="F17" s="4">
        <v>5870</v>
      </c>
      <c r="G17" s="4">
        <v>200</v>
      </c>
      <c r="H17" s="5">
        <f t="shared" si="0"/>
        <v>500</v>
      </c>
      <c r="I17" s="5">
        <f t="shared" si="1"/>
        <v>6570</v>
      </c>
      <c r="J17" s="7">
        <f t="shared" si="2"/>
        <v>616.35</v>
      </c>
      <c r="K17" s="4">
        <v>0</v>
      </c>
      <c r="L17" s="7">
        <f t="shared" si="3"/>
        <v>953.65</v>
      </c>
      <c r="M17" s="7">
        <f t="shared" si="4"/>
        <v>28.6095</v>
      </c>
      <c r="N17" s="7">
        <f t="shared" si="5"/>
        <v>5925.0405</v>
      </c>
    </row>
    <row r="18" ht="18" customHeight="1" spans="1:14">
      <c r="A18" s="4" t="s">
        <v>45</v>
      </c>
      <c r="B18" s="4" t="s">
        <v>46</v>
      </c>
      <c r="C18" s="4" t="s">
        <v>36</v>
      </c>
      <c r="D18" s="4" t="s">
        <v>42</v>
      </c>
      <c r="E18" s="4" t="s">
        <v>33</v>
      </c>
      <c r="F18" s="4">
        <v>5750</v>
      </c>
      <c r="G18" s="4">
        <v>0</v>
      </c>
      <c r="H18" s="5">
        <f t="shared" si="0"/>
        <v>500</v>
      </c>
      <c r="I18" s="5">
        <f t="shared" si="1"/>
        <v>6250</v>
      </c>
      <c r="J18" s="7">
        <f t="shared" si="2"/>
        <v>603.75</v>
      </c>
      <c r="K18" s="4">
        <v>0</v>
      </c>
      <c r="L18" s="7">
        <f t="shared" si="3"/>
        <v>646.25</v>
      </c>
      <c r="M18" s="7">
        <f t="shared" si="4"/>
        <v>19.3875</v>
      </c>
      <c r="N18" s="7">
        <f t="shared" si="5"/>
        <v>5626.8625</v>
      </c>
    </row>
    <row r="19" ht="18" customHeight="1" spans="1:14">
      <c r="A19" s="4" t="s">
        <v>34</v>
      </c>
      <c r="B19" s="4" t="s">
        <v>35</v>
      </c>
      <c r="C19" s="4" t="s">
        <v>36</v>
      </c>
      <c r="D19" s="4" t="s">
        <v>37</v>
      </c>
      <c r="E19" s="4" t="s">
        <v>33</v>
      </c>
      <c r="F19" s="4">
        <v>5340</v>
      </c>
      <c r="G19" s="4">
        <v>200</v>
      </c>
      <c r="H19" s="5">
        <f t="shared" si="0"/>
        <v>500</v>
      </c>
      <c r="I19" s="5">
        <f t="shared" si="1"/>
        <v>6040</v>
      </c>
      <c r="J19" s="7">
        <f t="shared" si="2"/>
        <v>560.7</v>
      </c>
      <c r="K19" s="4">
        <v>1000</v>
      </c>
      <c r="L19" s="7">
        <f t="shared" si="3"/>
        <v>-520.7</v>
      </c>
      <c r="M19" s="7">
        <f t="shared" si="4"/>
        <v>0</v>
      </c>
      <c r="N19" s="7">
        <f t="shared" si="5"/>
        <v>5479.3</v>
      </c>
    </row>
    <row r="20" ht="18" customHeight="1" spans="1:14">
      <c r="A20" s="4" t="s">
        <v>38</v>
      </c>
      <c r="B20" s="4" t="s">
        <v>39</v>
      </c>
      <c r="C20" s="4" t="s">
        <v>36</v>
      </c>
      <c r="D20" s="4" t="s">
        <v>37</v>
      </c>
      <c r="E20" s="4" t="s">
        <v>33</v>
      </c>
      <c r="F20" s="4">
        <v>5340</v>
      </c>
      <c r="G20" s="4">
        <v>0</v>
      </c>
      <c r="H20" s="5">
        <f t="shared" si="0"/>
        <v>500</v>
      </c>
      <c r="I20" s="5">
        <f t="shared" si="1"/>
        <v>5840</v>
      </c>
      <c r="J20" s="7">
        <f t="shared" si="2"/>
        <v>560.7</v>
      </c>
      <c r="K20" s="4">
        <v>1100</v>
      </c>
      <c r="L20" s="7">
        <f t="shared" si="3"/>
        <v>-820.7</v>
      </c>
      <c r="M20" s="7">
        <f t="shared" si="4"/>
        <v>0</v>
      </c>
      <c r="N20" s="7">
        <f t="shared" si="5"/>
        <v>5279.3</v>
      </c>
    </row>
    <row r="21" ht="18" customHeight="1" spans="1:14">
      <c r="A21" s="4" t="s">
        <v>29</v>
      </c>
      <c r="B21" s="4" t="s">
        <v>30</v>
      </c>
      <c r="C21" s="4" t="s">
        <v>31</v>
      </c>
      <c r="D21" s="4" t="s">
        <v>32</v>
      </c>
      <c r="E21" s="4" t="s">
        <v>33</v>
      </c>
      <c r="F21" s="4">
        <v>5000</v>
      </c>
      <c r="G21" s="4">
        <v>200</v>
      </c>
      <c r="H21" s="5">
        <f t="shared" si="0"/>
        <v>500</v>
      </c>
      <c r="I21" s="5">
        <f t="shared" si="1"/>
        <v>5700</v>
      </c>
      <c r="J21" s="7">
        <f t="shared" si="2"/>
        <v>525</v>
      </c>
      <c r="K21" s="4">
        <v>1100</v>
      </c>
      <c r="L21" s="7">
        <f t="shared" si="3"/>
        <v>-925</v>
      </c>
      <c r="M21" s="7">
        <f t="shared" si="4"/>
        <v>0</v>
      </c>
      <c r="N21" s="7">
        <f t="shared" si="5"/>
        <v>5175</v>
      </c>
    </row>
  </sheetData>
  <sortState ref="A3:N21">
    <sortCondition ref="N3" descending="1"/>
  </sortState>
  <mergeCells count="1">
    <mergeCell ref="A1:N1"/>
  </mergeCells>
  <conditionalFormatting sqref="K3:K21">
    <cfRule type="cellIs" dxfId="0" priority="2" operator="greaterThan">
      <formula>"1500+$N$28"</formula>
    </cfRule>
    <cfRule type="cellIs" dxfId="0" priority="1" operator="greaterThan">
      <formula>1500</formula>
    </cfRule>
  </conditionalFormatting>
  <dataValidations count="2">
    <dataValidation type="list" allowBlank="1" showInputMessage="1" showErrorMessage="1" sqref="D3:D21">
      <formula1>"人事处,财务科,车间,办公室,保卫科"</formula1>
    </dataValidation>
    <dataValidation type="list" allowBlank="1" showInputMessage="1" showErrorMessage="1" sqref="E3:E21">
      <formula1>"初级,中级,副高,高级"</formula1>
    </dataValidation>
  </dataValidation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N21"/>
  <sheetViews>
    <sheetView workbookViewId="0">
      <selection activeCell="S2" sqref="S2"/>
    </sheetView>
  </sheetViews>
  <sheetFormatPr defaultColWidth="9" defaultRowHeight="13.5"/>
  <cols>
    <col min="11" max="12" width="18.625" customWidth="1"/>
    <col min="13" max="13" width="11.5" customWidth="1"/>
  </cols>
  <sheetData>
    <row r="1" ht="30" customHeight="1" spans="1:14">
      <c r="A1" s="1" t="s">
        <v>17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5" customHeight="1" spans="1:14">
      <c r="A2" s="2" t="s">
        <v>18</v>
      </c>
      <c r="B2" s="3" t="s">
        <v>3</v>
      </c>
      <c r="C2" s="3" t="s">
        <v>19</v>
      </c>
      <c r="D2" s="3" t="s">
        <v>0</v>
      </c>
      <c r="E2" s="3" t="s">
        <v>2</v>
      </c>
      <c r="F2" s="3" t="s">
        <v>20</v>
      </c>
      <c r="G2" s="3" t="s">
        <v>21</v>
      </c>
      <c r="H2" s="3" t="s">
        <v>22</v>
      </c>
      <c r="I2" s="3" t="s">
        <v>23</v>
      </c>
      <c r="J2" s="3" t="s">
        <v>24</v>
      </c>
      <c r="K2" s="3" t="s">
        <v>25</v>
      </c>
      <c r="L2" s="3" t="s">
        <v>26</v>
      </c>
      <c r="M2" s="3" t="s">
        <v>27</v>
      </c>
      <c r="N2" s="3" t="s">
        <v>28</v>
      </c>
    </row>
    <row r="3" ht="18" hidden="1" customHeight="1" spans="1:14">
      <c r="A3" s="4" t="s">
        <v>29</v>
      </c>
      <c r="B3" s="4" t="s">
        <v>30</v>
      </c>
      <c r="C3" s="4" t="s">
        <v>31</v>
      </c>
      <c r="D3" s="4" t="s">
        <v>32</v>
      </c>
      <c r="E3" s="4" t="s">
        <v>33</v>
      </c>
      <c r="F3" s="4">
        <v>5000</v>
      </c>
      <c r="G3" s="4">
        <v>200</v>
      </c>
      <c r="H3" s="5">
        <f t="shared" ref="H3:H21" si="0">IF(E3="高级",2000,IF(E3="副高",1000,IF(E3="中级",800,500)))</f>
        <v>500</v>
      </c>
      <c r="I3" s="5">
        <f t="shared" ref="I3:I21" si="1">SUM(F3:H3)</f>
        <v>5700</v>
      </c>
      <c r="J3" s="7">
        <f t="shared" ref="J3:J21" si="2">F3*0.105</f>
        <v>525</v>
      </c>
      <c r="K3" s="4">
        <v>1100</v>
      </c>
      <c r="L3" s="7">
        <f t="shared" ref="L3:L21" si="3">I3-J3-K3-5000</f>
        <v>-925</v>
      </c>
      <c r="M3" s="7">
        <f t="shared" ref="M3:M21" si="4">IF(L3&lt;=0,0,IF(L3&lt;=3000,(L3*0.03),IF(L3&lt;=12000,(L3*0.1-210),IF(L3&lt;25000,(L3*0.2-1410)))))</f>
        <v>0</v>
      </c>
      <c r="N3" s="7">
        <f t="shared" ref="N3:N21" si="5">I3-J3-M3</f>
        <v>5175</v>
      </c>
    </row>
    <row r="4" ht="18" hidden="1" customHeight="1" spans="1:14">
      <c r="A4" s="4" t="s">
        <v>34</v>
      </c>
      <c r="B4" s="4" t="s">
        <v>35</v>
      </c>
      <c r="C4" s="4" t="s">
        <v>36</v>
      </c>
      <c r="D4" s="4" t="s">
        <v>37</v>
      </c>
      <c r="E4" s="4" t="s">
        <v>33</v>
      </c>
      <c r="F4" s="4">
        <v>5340</v>
      </c>
      <c r="G4" s="4">
        <v>200</v>
      </c>
      <c r="H4" s="5">
        <f t="shared" si="0"/>
        <v>500</v>
      </c>
      <c r="I4" s="5">
        <f t="shared" si="1"/>
        <v>6040</v>
      </c>
      <c r="J4" s="7">
        <f t="shared" si="2"/>
        <v>560.7</v>
      </c>
      <c r="K4" s="4">
        <v>1000</v>
      </c>
      <c r="L4" s="7">
        <f t="shared" si="3"/>
        <v>-520.7</v>
      </c>
      <c r="M4" s="7">
        <f t="shared" si="4"/>
        <v>0</v>
      </c>
      <c r="N4" s="7">
        <f t="shared" si="5"/>
        <v>5479.3</v>
      </c>
    </row>
    <row r="5" ht="18" hidden="1" customHeight="1" spans="1:14">
      <c r="A5" s="4" t="s">
        <v>38</v>
      </c>
      <c r="B5" s="4" t="s">
        <v>39</v>
      </c>
      <c r="C5" s="4" t="s">
        <v>36</v>
      </c>
      <c r="D5" s="4" t="s">
        <v>37</v>
      </c>
      <c r="E5" s="4" t="s">
        <v>33</v>
      </c>
      <c r="F5" s="4">
        <v>5340</v>
      </c>
      <c r="G5" s="4">
        <v>0</v>
      </c>
      <c r="H5" s="5">
        <f t="shared" si="0"/>
        <v>500</v>
      </c>
      <c r="I5" s="5">
        <f t="shared" si="1"/>
        <v>5840</v>
      </c>
      <c r="J5" s="7">
        <f t="shared" si="2"/>
        <v>560.7</v>
      </c>
      <c r="K5" s="4">
        <v>1100</v>
      </c>
      <c r="L5" s="7">
        <f t="shared" si="3"/>
        <v>-820.7</v>
      </c>
      <c r="M5" s="7">
        <f t="shared" si="4"/>
        <v>0</v>
      </c>
      <c r="N5" s="7">
        <f t="shared" si="5"/>
        <v>5279.3</v>
      </c>
    </row>
    <row r="6" ht="18" hidden="1" customHeight="1" spans="1:14">
      <c r="A6" s="4" t="s">
        <v>40</v>
      </c>
      <c r="B6" s="4" t="s">
        <v>41</v>
      </c>
      <c r="C6" s="4" t="s">
        <v>31</v>
      </c>
      <c r="D6" s="4" t="s">
        <v>42</v>
      </c>
      <c r="E6" s="4" t="s">
        <v>33</v>
      </c>
      <c r="F6" s="4">
        <v>5870</v>
      </c>
      <c r="G6" s="4">
        <v>200</v>
      </c>
      <c r="H6" s="5">
        <f t="shared" si="0"/>
        <v>500</v>
      </c>
      <c r="I6" s="5">
        <f t="shared" si="1"/>
        <v>6570</v>
      </c>
      <c r="J6" s="7">
        <f t="shared" si="2"/>
        <v>616.35</v>
      </c>
      <c r="K6" s="4">
        <v>0</v>
      </c>
      <c r="L6" s="7">
        <f t="shared" si="3"/>
        <v>953.65</v>
      </c>
      <c r="M6" s="7">
        <f t="shared" si="4"/>
        <v>28.6095</v>
      </c>
      <c r="N6" s="7">
        <f t="shared" si="5"/>
        <v>5925.0405</v>
      </c>
    </row>
    <row r="7" ht="18" hidden="1" customHeight="1" spans="1:14">
      <c r="A7" s="4" t="s">
        <v>43</v>
      </c>
      <c r="B7" s="4" t="s">
        <v>44</v>
      </c>
      <c r="C7" s="4" t="s">
        <v>31</v>
      </c>
      <c r="D7" s="4" t="s">
        <v>42</v>
      </c>
      <c r="E7" s="4" t="s">
        <v>33</v>
      </c>
      <c r="F7" s="4">
        <v>5870</v>
      </c>
      <c r="G7" s="4">
        <v>200</v>
      </c>
      <c r="H7" s="5">
        <f t="shared" si="0"/>
        <v>500</v>
      </c>
      <c r="I7" s="5">
        <f t="shared" si="1"/>
        <v>6570</v>
      </c>
      <c r="J7" s="7">
        <f t="shared" si="2"/>
        <v>616.35</v>
      </c>
      <c r="K7" s="4">
        <v>1100</v>
      </c>
      <c r="L7" s="7">
        <f t="shared" si="3"/>
        <v>-146.35</v>
      </c>
      <c r="M7" s="7">
        <f t="shared" si="4"/>
        <v>0</v>
      </c>
      <c r="N7" s="7">
        <f t="shared" si="5"/>
        <v>5953.65</v>
      </c>
    </row>
    <row r="8" ht="18" hidden="1" customHeight="1" spans="1:14">
      <c r="A8" s="4" t="s">
        <v>45</v>
      </c>
      <c r="B8" s="4" t="s">
        <v>46</v>
      </c>
      <c r="C8" s="4" t="s">
        <v>36</v>
      </c>
      <c r="D8" s="4" t="s">
        <v>42</v>
      </c>
      <c r="E8" s="4" t="s">
        <v>33</v>
      </c>
      <c r="F8" s="4">
        <v>5750</v>
      </c>
      <c r="G8" s="4">
        <v>0</v>
      </c>
      <c r="H8" s="5">
        <f t="shared" si="0"/>
        <v>500</v>
      </c>
      <c r="I8" s="5">
        <f t="shared" si="1"/>
        <v>6250</v>
      </c>
      <c r="J8" s="7">
        <f t="shared" si="2"/>
        <v>603.75</v>
      </c>
      <c r="K8" s="4">
        <v>0</v>
      </c>
      <c r="L8" s="7">
        <f t="shared" si="3"/>
        <v>646.25</v>
      </c>
      <c r="M8" s="7">
        <f t="shared" si="4"/>
        <v>19.3875</v>
      </c>
      <c r="N8" s="7">
        <f t="shared" si="5"/>
        <v>5626.8625</v>
      </c>
    </row>
    <row r="9" ht="18" customHeight="1" spans="1:14">
      <c r="A9" s="4" t="s">
        <v>47</v>
      </c>
      <c r="B9" s="4" t="s">
        <v>48</v>
      </c>
      <c r="C9" s="4" t="s">
        <v>31</v>
      </c>
      <c r="D9" s="4" t="s">
        <v>49</v>
      </c>
      <c r="E9" s="4" t="s">
        <v>50</v>
      </c>
      <c r="F9" s="4">
        <v>6570</v>
      </c>
      <c r="G9" s="4">
        <v>200</v>
      </c>
      <c r="H9" s="5">
        <f t="shared" si="0"/>
        <v>800</v>
      </c>
      <c r="I9" s="5">
        <f t="shared" si="1"/>
        <v>7570</v>
      </c>
      <c r="J9" s="7">
        <f t="shared" si="2"/>
        <v>689.85</v>
      </c>
      <c r="K9" s="4">
        <v>1000</v>
      </c>
      <c r="L9" s="7">
        <f t="shared" si="3"/>
        <v>880.15</v>
      </c>
      <c r="M9" s="7">
        <f t="shared" si="4"/>
        <v>26.4045</v>
      </c>
      <c r="N9" s="7">
        <f t="shared" si="5"/>
        <v>6853.7455</v>
      </c>
    </row>
    <row r="10" ht="18" customHeight="1" spans="1:14">
      <c r="A10" s="4" t="s">
        <v>51</v>
      </c>
      <c r="B10" s="4" t="s">
        <v>52</v>
      </c>
      <c r="C10" s="4" t="s">
        <v>31</v>
      </c>
      <c r="D10" s="4" t="s">
        <v>49</v>
      </c>
      <c r="E10" s="4" t="s">
        <v>50</v>
      </c>
      <c r="F10" s="4">
        <v>6570</v>
      </c>
      <c r="G10" s="4">
        <v>200</v>
      </c>
      <c r="H10" s="5">
        <f t="shared" si="0"/>
        <v>800</v>
      </c>
      <c r="I10" s="5">
        <f t="shared" si="1"/>
        <v>7570</v>
      </c>
      <c r="J10" s="7">
        <f t="shared" si="2"/>
        <v>689.85</v>
      </c>
      <c r="K10" s="4">
        <v>2000</v>
      </c>
      <c r="L10" s="7">
        <f t="shared" si="3"/>
        <v>-119.85</v>
      </c>
      <c r="M10" s="7">
        <f t="shared" si="4"/>
        <v>0</v>
      </c>
      <c r="N10" s="7">
        <f t="shared" si="5"/>
        <v>6880.15</v>
      </c>
    </row>
    <row r="11" ht="18" customHeight="1" spans="1:14">
      <c r="A11" s="4" t="s">
        <v>53</v>
      </c>
      <c r="B11" s="4" t="s">
        <v>54</v>
      </c>
      <c r="C11" s="4" t="s">
        <v>36</v>
      </c>
      <c r="D11" s="4" t="s">
        <v>37</v>
      </c>
      <c r="E11" s="4" t="s">
        <v>50</v>
      </c>
      <c r="F11" s="4">
        <v>6580</v>
      </c>
      <c r="G11" s="4">
        <v>200</v>
      </c>
      <c r="H11" s="5">
        <f t="shared" si="0"/>
        <v>800</v>
      </c>
      <c r="I11" s="5">
        <f t="shared" si="1"/>
        <v>7580</v>
      </c>
      <c r="J11" s="7">
        <f t="shared" si="2"/>
        <v>690.9</v>
      </c>
      <c r="K11" s="4">
        <v>1000</v>
      </c>
      <c r="L11" s="7">
        <f t="shared" si="3"/>
        <v>889.1</v>
      </c>
      <c r="M11" s="7">
        <f t="shared" si="4"/>
        <v>26.673</v>
      </c>
      <c r="N11" s="7">
        <f t="shared" si="5"/>
        <v>6862.427</v>
      </c>
    </row>
    <row r="12" ht="18" customHeight="1" spans="1:14">
      <c r="A12" s="4" t="s">
        <v>55</v>
      </c>
      <c r="B12" s="4" t="s">
        <v>56</v>
      </c>
      <c r="C12" s="4" t="s">
        <v>31</v>
      </c>
      <c r="D12" s="4" t="s">
        <v>42</v>
      </c>
      <c r="E12" s="4" t="s">
        <v>50</v>
      </c>
      <c r="F12" s="4">
        <v>6150</v>
      </c>
      <c r="G12" s="4">
        <v>200</v>
      </c>
      <c r="H12" s="5">
        <f t="shared" si="0"/>
        <v>800</v>
      </c>
      <c r="I12" s="5">
        <f t="shared" si="1"/>
        <v>7150</v>
      </c>
      <c r="J12" s="7">
        <f t="shared" si="2"/>
        <v>645.75</v>
      </c>
      <c r="K12" s="4">
        <v>0</v>
      </c>
      <c r="L12" s="7">
        <f t="shared" si="3"/>
        <v>1504.25</v>
      </c>
      <c r="M12" s="7">
        <f t="shared" si="4"/>
        <v>45.1275</v>
      </c>
      <c r="N12" s="7">
        <f t="shared" si="5"/>
        <v>6459.1225</v>
      </c>
    </row>
    <row r="13" ht="18" customHeight="1" spans="1:14">
      <c r="A13" s="4" t="s">
        <v>57</v>
      </c>
      <c r="B13" s="4" t="s">
        <v>58</v>
      </c>
      <c r="C13" s="4" t="s">
        <v>31</v>
      </c>
      <c r="D13" s="4" t="s">
        <v>42</v>
      </c>
      <c r="E13" s="4" t="s">
        <v>50</v>
      </c>
      <c r="F13" s="4">
        <v>6450</v>
      </c>
      <c r="G13" s="4">
        <v>0</v>
      </c>
      <c r="H13" s="5">
        <f t="shared" si="0"/>
        <v>800</v>
      </c>
      <c r="I13" s="5">
        <f t="shared" si="1"/>
        <v>7250</v>
      </c>
      <c r="J13" s="7">
        <f t="shared" si="2"/>
        <v>677.25</v>
      </c>
      <c r="K13" s="4">
        <v>1100</v>
      </c>
      <c r="L13" s="7">
        <f t="shared" si="3"/>
        <v>472.75</v>
      </c>
      <c r="M13" s="7">
        <f t="shared" si="4"/>
        <v>14.1825</v>
      </c>
      <c r="N13" s="7">
        <f t="shared" si="5"/>
        <v>6558.5675</v>
      </c>
    </row>
    <row r="14" ht="18" customHeight="1" spans="1:14">
      <c r="A14" s="4" t="s">
        <v>59</v>
      </c>
      <c r="B14" s="4" t="s">
        <v>60</v>
      </c>
      <c r="C14" s="4" t="s">
        <v>36</v>
      </c>
      <c r="D14" s="4" t="s">
        <v>61</v>
      </c>
      <c r="E14" s="4" t="s">
        <v>50</v>
      </c>
      <c r="F14" s="4">
        <v>6320</v>
      </c>
      <c r="G14" s="4">
        <v>200</v>
      </c>
      <c r="H14" s="5">
        <f t="shared" si="0"/>
        <v>800</v>
      </c>
      <c r="I14" s="5">
        <f t="shared" si="1"/>
        <v>7320</v>
      </c>
      <c r="J14" s="7">
        <f t="shared" si="2"/>
        <v>663.6</v>
      </c>
      <c r="K14" s="4">
        <v>1100</v>
      </c>
      <c r="L14" s="7">
        <f t="shared" si="3"/>
        <v>556.4</v>
      </c>
      <c r="M14" s="7">
        <f t="shared" si="4"/>
        <v>16.692</v>
      </c>
      <c r="N14" s="7">
        <f t="shared" si="5"/>
        <v>6639.708</v>
      </c>
    </row>
    <row r="15" ht="18" customHeight="1" spans="1:14">
      <c r="A15" s="4" t="s">
        <v>62</v>
      </c>
      <c r="B15" s="4" t="s">
        <v>63</v>
      </c>
      <c r="C15" s="4" t="s">
        <v>36</v>
      </c>
      <c r="D15" s="4" t="s">
        <v>49</v>
      </c>
      <c r="E15" s="4" t="s">
        <v>50</v>
      </c>
      <c r="F15" s="4">
        <v>6420</v>
      </c>
      <c r="G15" s="4">
        <v>200</v>
      </c>
      <c r="H15" s="5">
        <f t="shared" si="0"/>
        <v>800</v>
      </c>
      <c r="I15" s="5">
        <f t="shared" si="1"/>
        <v>7420</v>
      </c>
      <c r="J15" s="7">
        <f t="shared" si="2"/>
        <v>674.1</v>
      </c>
      <c r="K15" s="4">
        <v>2000</v>
      </c>
      <c r="L15" s="7">
        <f t="shared" si="3"/>
        <v>-254.1</v>
      </c>
      <c r="M15" s="7">
        <f t="shared" si="4"/>
        <v>0</v>
      </c>
      <c r="N15" s="7">
        <f t="shared" si="5"/>
        <v>6745.9</v>
      </c>
    </row>
    <row r="16" ht="18" customHeight="1" spans="1:14">
      <c r="A16" s="4" t="s">
        <v>64</v>
      </c>
      <c r="B16" s="4" t="s">
        <v>65</v>
      </c>
      <c r="C16" s="4" t="s">
        <v>31</v>
      </c>
      <c r="D16" s="4" t="s">
        <v>61</v>
      </c>
      <c r="E16" s="4" t="s">
        <v>50</v>
      </c>
      <c r="F16" s="4">
        <v>6480</v>
      </c>
      <c r="G16" s="4">
        <v>0</v>
      </c>
      <c r="H16" s="5">
        <f t="shared" si="0"/>
        <v>800</v>
      </c>
      <c r="I16" s="5">
        <f t="shared" si="1"/>
        <v>7280</v>
      </c>
      <c r="J16" s="7">
        <f t="shared" si="2"/>
        <v>680.4</v>
      </c>
      <c r="K16" s="4">
        <v>1000</v>
      </c>
      <c r="L16" s="7">
        <f t="shared" si="3"/>
        <v>599.6</v>
      </c>
      <c r="M16" s="7">
        <f t="shared" si="4"/>
        <v>17.988</v>
      </c>
      <c r="N16" s="7">
        <f t="shared" si="5"/>
        <v>6581.612</v>
      </c>
    </row>
    <row r="17" ht="18" customHeight="1" spans="1:14">
      <c r="A17" s="4" t="s">
        <v>66</v>
      </c>
      <c r="B17" s="4" t="s">
        <v>67</v>
      </c>
      <c r="C17" s="4" t="s">
        <v>36</v>
      </c>
      <c r="D17" s="4" t="s">
        <v>49</v>
      </c>
      <c r="E17" s="4" t="s">
        <v>50</v>
      </c>
      <c r="F17" s="4">
        <v>6410</v>
      </c>
      <c r="G17" s="4">
        <v>200</v>
      </c>
      <c r="H17" s="5">
        <f t="shared" si="0"/>
        <v>800</v>
      </c>
      <c r="I17" s="5">
        <f t="shared" si="1"/>
        <v>7410</v>
      </c>
      <c r="J17" s="7">
        <f t="shared" si="2"/>
        <v>673.05</v>
      </c>
      <c r="K17" s="4">
        <v>1000</v>
      </c>
      <c r="L17" s="7">
        <f t="shared" si="3"/>
        <v>736.95</v>
      </c>
      <c r="M17" s="7">
        <f t="shared" si="4"/>
        <v>22.1085</v>
      </c>
      <c r="N17" s="7">
        <f t="shared" si="5"/>
        <v>6714.8415</v>
      </c>
    </row>
    <row r="18" ht="18" customHeight="1" spans="1:14">
      <c r="A18" s="4" t="s">
        <v>68</v>
      </c>
      <c r="B18" s="4" t="s">
        <v>69</v>
      </c>
      <c r="C18" s="4" t="s">
        <v>36</v>
      </c>
      <c r="D18" s="4" t="s">
        <v>49</v>
      </c>
      <c r="E18" s="4" t="s">
        <v>50</v>
      </c>
      <c r="F18" s="4">
        <v>6410</v>
      </c>
      <c r="G18" s="4">
        <v>0</v>
      </c>
      <c r="H18" s="5">
        <f t="shared" si="0"/>
        <v>800</v>
      </c>
      <c r="I18" s="5">
        <f t="shared" si="1"/>
        <v>7210</v>
      </c>
      <c r="J18" s="7">
        <f t="shared" si="2"/>
        <v>673.05</v>
      </c>
      <c r="K18" s="4">
        <v>1000</v>
      </c>
      <c r="L18" s="7">
        <f t="shared" si="3"/>
        <v>536.95</v>
      </c>
      <c r="M18" s="7">
        <f t="shared" si="4"/>
        <v>16.1085</v>
      </c>
      <c r="N18" s="7">
        <f t="shared" si="5"/>
        <v>6520.8415</v>
      </c>
    </row>
    <row r="19" ht="18" customHeight="1" spans="1:14">
      <c r="A19" s="4" t="s">
        <v>70</v>
      </c>
      <c r="B19" s="4" t="s">
        <v>71</v>
      </c>
      <c r="C19" s="4" t="s">
        <v>31</v>
      </c>
      <c r="D19" s="4" t="s">
        <v>32</v>
      </c>
      <c r="E19" s="4" t="s">
        <v>72</v>
      </c>
      <c r="F19" s="4">
        <v>6750</v>
      </c>
      <c r="G19" s="4">
        <v>200</v>
      </c>
      <c r="H19" s="5">
        <f t="shared" si="0"/>
        <v>1000</v>
      </c>
      <c r="I19" s="5">
        <f t="shared" si="1"/>
        <v>7950</v>
      </c>
      <c r="J19" s="7">
        <f t="shared" si="2"/>
        <v>708.75</v>
      </c>
      <c r="K19" s="4">
        <v>2000</v>
      </c>
      <c r="L19" s="7">
        <f t="shared" si="3"/>
        <v>241.25</v>
      </c>
      <c r="M19" s="7">
        <f t="shared" si="4"/>
        <v>7.2375</v>
      </c>
      <c r="N19" s="7">
        <f t="shared" si="5"/>
        <v>7234.0125</v>
      </c>
    </row>
    <row r="20" ht="18" customHeight="1" spans="1:14">
      <c r="A20" s="4" t="s">
        <v>73</v>
      </c>
      <c r="B20" s="4" t="s">
        <v>74</v>
      </c>
      <c r="C20" s="4" t="s">
        <v>36</v>
      </c>
      <c r="D20" s="4" t="s">
        <v>32</v>
      </c>
      <c r="E20" s="4" t="s">
        <v>75</v>
      </c>
      <c r="F20" s="4">
        <v>6850</v>
      </c>
      <c r="G20" s="4">
        <v>200</v>
      </c>
      <c r="H20" s="5">
        <f t="shared" si="0"/>
        <v>2000</v>
      </c>
      <c r="I20" s="5">
        <f t="shared" si="1"/>
        <v>9050</v>
      </c>
      <c r="J20" s="7">
        <f t="shared" si="2"/>
        <v>719.25</v>
      </c>
      <c r="K20" s="4">
        <v>2000</v>
      </c>
      <c r="L20" s="7">
        <f t="shared" si="3"/>
        <v>1330.75</v>
      </c>
      <c r="M20" s="7">
        <f t="shared" si="4"/>
        <v>39.9225</v>
      </c>
      <c r="N20" s="7">
        <f t="shared" si="5"/>
        <v>8290.8275</v>
      </c>
    </row>
    <row r="21" ht="18" customHeight="1" spans="1:14">
      <c r="A21" s="4" t="s">
        <v>76</v>
      </c>
      <c r="B21" s="4" t="s">
        <v>77</v>
      </c>
      <c r="C21" s="4" t="s">
        <v>31</v>
      </c>
      <c r="D21" s="4" t="s">
        <v>61</v>
      </c>
      <c r="E21" s="4" t="s">
        <v>75</v>
      </c>
      <c r="F21" s="4">
        <v>6860</v>
      </c>
      <c r="G21" s="4">
        <v>200</v>
      </c>
      <c r="H21" s="5">
        <f t="shared" si="0"/>
        <v>2000</v>
      </c>
      <c r="I21" s="5">
        <f t="shared" si="1"/>
        <v>9060</v>
      </c>
      <c r="J21" s="7">
        <f t="shared" si="2"/>
        <v>720.3</v>
      </c>
      <c r="K21" s="4">
        <v>1000</v>
      </c>
      <c r="L21" s="7">
        <f t="shared" si="3"/>
        <v>2339.7</v>
      </c>
      <c r="M21" s="7">
        <f t="shared" si="4"/>
        <v>70.191</v>
      </c>
      <c r="N21" s="7">
        <f t="shared" si="5"/>
        <v>8269.509</v>
      </c>
    </row>
  </sheetData>
  <autoFilter xmlns:etc="http://www.wps.cn/officeDocument/2017/etCustomData" ref="A2:N21" etc:filterBottomFollowUsedRange="0">
    <filterColumn colId="13">
      <customFilters>
        <customFilter operator="greaterThan" val="6000"/>
      </customFilters>
    </filterColumn>
    <extLst/>
  </autoFilter>
  <mergeCells count="1">
    <mergeCell ref="A1:N1"/>
  </mergeCells>
  <conditionalFormatting sqref="K3:K21">
    <cfRule type="cellIs" dxfId="0" priority="2" operator="greaterThan">
      <formula>"1500+$N$28"</formula>
    </cfRule>
    <cfRule type="cellIs" dxfId="0" priority="1" operator="greaterThan">
      <formula>1500</formula>
    </cfRule>
  </conditionalFormatting>
  <dataValidations count="2">
    <dataValidation type="list" allowBlank="1" showInputMessage="1" showErrorMessage="1" sqref="D3:D21">
      <formula1>"人事处,财务科,车间,办公室,保卫科"</formula1>
    </dataValidation>
    <dataValidation type="list" allowBlank="1" showInputMessage="1" showErrorMessage="1" sqref="E3:E21">
      <formula1>"初级,中级,副高,高级"</formula1>
    </dataValidation>
  </dataValidation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9"/>
  <sheetViews>
    <sheetView topLeftCell="A14" workbookViewId="0">
      <selection activeCell="S34" sqref="S34"/>
    </sheetView>
  </sheetViews>
  <sheetFormatPr defaultColWidth="9" defaultRowHeight="13.5"/>
  <cols>
    <col min="11" max="12" width="18.625" customWidth="1"/>
    <col min="13" max="13" width="11.5" customWidth="1"/>
    <col min="15" max="15" width="3" customWidth="1"/>
  </cols>
  <sheetData>
    <row r="1" ht="30" customHeight="1" spans="1:14">
      <c r="A1" s="1" t="s">
        <v>17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5" customHeight="1" spans="1:17">
      <c r="A2" s="2" t="s">
        <v>18</v>
      </c>
      <c r="B2" s="3" t="s">
        <v>3</v>
      </c>
      <c r="C2" s="3" t="s">
        <v>19</v>
      </c>
      <c r="D2" s="3" t="s">
        <v>0</v>
      </c>
      <c r="E2" s="3" t="s">
        <v>2</v>
      </c>
      <c r="F2" s="3" t="s">
        <v>20</v>
      </c>
      <c r="G2" s="3" t="s">
        <v>21</v>
      </c>
      <c r="H2" s="3" t="s">
        <v>22</v>
      </c>
      <c r="I2" s="3" t="s">
        <v>23</v>
      </c>
      <c r="J2" s="3" t="s">
        <v>24</v>
      </c>
      <c r="K2" s="3" t="s">
        <v>25</v>
      </c>
      <c r="L2" s="3" t="s">
        <v>26</v>
      </c>
      <c r="M2" s="3" t="s">
        <v>27</v>
      </c>
      <c r="N2" s="3" t="s">
        <v>28</v>
      </c>
      <c r="P2" t="s">
        <v>19</v>
      </c>
      <c r="Q2" t="s">
        <v>28</v>
      </c>
    </row>
    <row r="3" ht="18" customHeight="1" spans="1:17">
      <c r="A3" s="4" t="s">
        <v>29</v>
      </c>
      <c r="B3" s="4" t="s">
        <v>30</v>
      </c>
      <c r="C3" s="4" t="s">
        <v>31</v>
      </c>
      <c r="D3" s="4" t="s">
        <v>32</v>
      </c>
      <c r="E3" s="4" t="s">
        <v>33</v>
      </c>
      <c r="F3" s="4">
        <v>5000</v>
      </c>
      <c r="G3" s="4">
        <v>200</v>
      </c>
      <c r="H3" s="5">
        <f t="shared" ref="H3:H21" si="0">IF(E3="高级",2000,IF(E3="副高",1000,IF(E3="中级",800,500)))</f>
        <v>500</v>
      </c>
      <c r="I3" s="5">
        <f t="shared" ref="I3:I21" si="1">SUM(F3:H3)</f>
        <v>5700</v>
      </c>
      <c r="J3" s="7">
        <f t="shared" ref="J3:J21" si="2">F3*0.105</f>
        <v>525</v>
      </c>
      <c r="K3" s="4">
        <v>1100</v>
      </c>
      <c r="L3" s="7">
        <f t="shared" ref="L3:L21" si="3">I3-J3-K3-5000</f>
        <v>-925</v>
      </c>
      <c r="M3" s="7">
        <f t="shared" ref="M3:M21" si="4">IF(L3&lt;=0,0,IF(L3&lt;=3000,(L3*0.03),IF(L3&lt;=12000,(L3*0.1-210),IF(L3&lt;25000,(L3*0.2-1410)))))</f>
        <v>0</v>
      </c>
      <c r="N3" s="7">
        <f>I3-J3-M3</f>
        <v>5175</v>
      </c>
      <c r="P3" t="s">
        <v>78</v>
      </c>
      <c r="Q3" t="s">
        <v>79</v>
      </c>
    </row>
    <row r="4" ht="18" customHeight="1" spans="1:14">
      <c r="A4" s="4" t="s">
        <v>34</v>
      </c>
      <c r="B4" s="4" t="s">
        <v>35</v>
      </c>
      <c r="C4" s="4" t="s">
        <v>36</v>
      </c>
      <c r="D4" s="4" t="s">
        <v>37</v>
      </c>
      <c r="E4" s="4" t="s">
        <v>33</v>
      </c>
      <c r="F4" s="4">
        <v>5340</v>
      </c>
      <c r="G4" s="4">
        <v>200</v>
      </c>
      <c r="H4" s="5">
        <f t="shared" si="0"/>
        <v>500</v>
      </c>
      <c r="I4" s="5">
        <f t="shared" si="1"/>
        <v>6040</v>
      </c>
      <c r="J4" s="7">
        <f t="shared" si="2"/>
        <v>560.7</v>
      </c>
      <c r="K4" s="4">
        <v>1000</v>
      </c>
      <c r="L4" s="7">
        <f t="shared" si="3"/>
        <v>-520.7</v>
      </c>
      <c r="M4" s="7">
        <f t="shared" si="4"/>
        <v>0</v>
      </c>
      <c r="N4" s="7">
        <f t="shared" ref="N3:N21" si="5">I4-J4-M4</f>
        <v>5479.3</v>
      </c>
    </row>
    <row r="5" ht="18" customHeight="1" spans="1:14">
      <c r="A5" s="4" t="s">
        <v>38</v>
      </c>
      <c r="B5" s="4" t="s">
        <v>39</v>
      </c>
      <c r="C5" s="4" t="s">
        <v>36</v>
      </c>
      <c r="D5" s="4" t="s">
        <v>37</v>
      </c>
      <c r="E5" s="4" t="s">
        <v>33</v>
      </c>
      <c r="F5" s="4">
        <v>5340</v>
      </c>
      <c r="G5" s="4">
        <v>0</v>
      </c>
      <c r="H5" s="5">
        <f t="shared" si="0"/>
        <v>500</v>
      </c>
      <c r="I5" s="5">
        <f t="shared" si="1"/>
        <v>5840</v>
      </c>
      <c r="J5" s="7">
        <f t="shared" si="2"/>
        <v>560.7</v>
      </c>
      <c r="K5" s="4">
        <v>1100</v>
      </c>
      <c r="L5" s="7">
        <f t="shared" si="3"/>
        <v>-820.7</v>
      </c>
      <c r="M5" s="7">
        <f t="shared" si="4"/>
        <v>0</v>
      </c>
      <c r="N5" s="7">
        <f t="shared" si="5"/>
        <v>5279.3</v>
      </c>
    </row>
    <row r="6" ht="18" customHeight="1" spans="1:14">
      <c r="A6" s="4" t="s">
        <v>40</v>
      </c>
      <c r="B6" s="4" t="s">
        <v>41</v>
      </c>
      <c r="C6" s="4" t="s">
        <v>31</v>
      </c>
      <c r="D6" s="4" t="s">
        <v>42</v>
      </c>
      <c r="E6" s="4" t="s">
        <v>33</v>
      </c>
      <c r="F6" s="4">
        <v>5870</v>
      </c>
      <c r="G6" s="4">
        <v>200</v>
      </c>
      <c r="H6" s="5">
        <f t="shared" si="0"/>
        <v>500</v>
      </c>
      <c r="I6" s="5">
        <f t="shared" si="1"/>
        <v>6570</v>
      </c>
      <c r="J6" s="7">
        <f t="shared" si="2"/>
        <v>616.35</v>
      </c>
      <c r="K6" s="4">
        <v>0</v>
      </c>
      <c r="L6" s="7">
        <f t="shared" si="3"/>
        <v>953.65</v>
      </c>
      <c r="M6" s="7">
        <f t="shared" si="4"/>
        <v>28.6095</v>
      </c>
      <c r="N6" s="7">
        <f t="shared" si="5"/>
        <v>5925.0405</v>
      </c>
    </row>
    <row r="7" ht="18" customHeight="1" spans="1:14">
      <c r="A7" s="4" t="s">
        <v>43</v>
      </c>
      <c r="B7" s="4" t="s">
        <v>44</v>
      </c>
      <c r="C7" s="4" t="s">
        <v>31</v>
      </c>
      <c r="D7" s="4" t="s">
        <v>42</v>
      </c>
      <c r="E7" s="4" t="s">
        <v>33</v>
      </c>
      <c r="F7" s="4">
        <v>5870</v>
      </c>
      <c r="G7" s="4">
        <v>200</v>
      </c>
      <c r="H7" s="5">
        <f t="shared" si="0"/>
        <v>500</v>
      </c>
      <c r="I7" s="5">
        <f t="shared" si="1"/>
        <v>6570</v>
      </c>
      <c r="J7" s="7">
        <f t="shared" si="2"/>
        <v>616.35</v>
      </c>
      <c r="K7" s="4">
        <v>1100</v>
      </c>
      <c r="L7" s="7">
        <f t="shared" si="3"/>
        <v>-146.35</v>
      </c>
      <c r="M7" s="7">
        <f t="shared" si="4"/>
        <v>0</v>
      </c>
      <c r="N7" s="7">
        <f t="shared" si="5"/>
        <v>5953.65</v>
      </c>
    </row>
    <row r="8" ht="18" customHeight="1" spans="1:14">
      <c r="A8" s="4" t="s">
        <v>45</v>
      </c>
      <c r="B8" s="4" t="s">
        <v>46</v>
      </c>
      <c r="C8" s="4" t="s">
        <v>36</v>
      </c>
      <c r="D8" s="4" t="s">
        <v>42</v>
      </c>
      <c r="E8" s="4" t="s">
        <v>33</v>
      </c>
      <c r="F8" s="4">
        <v>5750</v>
      </c>
      <c r="G8" s="4">
        <v>0</v>
      </c>
      <c r="H8" s="5">
        <f t="shared" si="0"/>
        <v>500</v>
      </c>
      <c r="I8" s="5">
        <f t="shared" si="1"/>
        <v>6250</v>
      </c>
      <c r="J8" s="7">
        <f t="shared" si="2"/>
        <v>603.75</v>
      </c>
      <c r="K8" s="4">
        <v>0</v>
      </c>
      <c r="L8" s="7">
        <f t="shared" si="3"/>
        <v>646.25</v>
      </c>
      <c r="M8" s="7">
        <f t="shared" si="4"/>
        <v>19.3875</v>
      </c>
      <c r="N8" s="7">
        <f t="shared" si="5"/>
        <v>5626.8625</v>
      </c>
    </row>
    <row r="9" ht="18" customHeight="1" spans="1:14">
      <c r="A9" s="4" t="s">
        <v>47</v>
      </c>
      <c r="B9" s="4" t="s">
        <v>48</v>
      </c>
      <c r="C9" s="4" t="s">
        <v>31</v>
      </c>
      <c r="D9" s="4" t="s">
        <v>49</v>
      </c>
      <c r="E9" s="4" t="s">
        <v>50</v>
      </c>
      <c r="F9" s="4">
        <v>6570</v>
      </c>
      <c r="G9" s="4">
        <v>200</v>
      </c>
      <c r="H9" s="5">
        <f t="shared" si="0"/>
        <v>800</v>
      </c>
      <c r="I9" s="5">
        <f t="shared" si="1"/>
        <v>7570</v>
      </c>
      <c r="J9" s="7">
        <f t="shared" si="2"/>
        <v>689.85</v>
      </c>
      <c r="K9" s="4">
        <v>1000</v>
      </c>
      <c r="L9" s="7">
        <f t="shared" si="3"/>
        <v>880.15</v>
      </c>
      <c r="M9" s="7">
        <f t="shared" si="4"/>
        <v>26.4045</v>
      </c>
      <c r="N9" s="7">
        <f t="shared" si="5"/>
        <v>6853.7455</v>
      </c>
    </row>
    <row r="10" ht="18" customHeight="1" spans="1:14">
      <c r="A10" s="4" t="s">
        <v>51</v>
      </c>
      <c r="B10" s="4" t="s">
        <v>52</v>
      </c>
      <c r="C10" s="4" t="s">
        <v>31</v>
      </c>
      <c r="D10" s="4" t="s">
        <v>49</v>
      </c>
      <c r="E10" s="4" t="s">
        <v>50</v>
      </c>
      <c r="F10" s="4">
        <v>6570</v>
      </c>
      <c r="G10" s="4">
        <v>200</v>
      </c>
      <c r="H10" s="5">
        <f t="shared" si="0"/>
        <v>800</v>
      </c>
      <c r="I10" s="5">
        <f t="shared" si="1"/>
        <v>7570</v>
      </c>
      <c r="J10" s="7">
        <f t="shared" si="2"/>
        <v>689.85</v>
      </c>
      <c r="K10" s="4">
        <v>2000</v>
      </c>
      <c r="L10" s="7">
        <f t="shared" si="3"/>
        <v>-119.85</v>
      </c>
      <c r="M10" s="7">
        <f t="shared" si="4"/>
        <v>0</v>
      </c>
      <c r="N10" s="7">
        <f t="shared" si="5"/>
        <v>6880.15</v>
      </c>
    </row>
    <row r="11" ht="18" customHeight="1" spans="1:14">
      <c r="A11" s="4" t="s">
        <v>53</v>
      </c>
      <c r="B11" s="4" t="s">
        <v>54</v>
      </c>
      <c r="C11" s="4" t="s">
        <v>36</v>
      </c>
      <c r="D11" s="4" t="s">
        <v>37</v>
      </c>
      <c r="E11" s="4" t="s">
        <v>50</v>
      </c>
      <c r="F11" s="4">
        <v>6580</v>
      </c>
      <c r="G11" s="4">
        <v>200</v>
      </c>
      <c r="H11" s="5">
        <f t="shared" si="0"/>
        <v>800</v>
      </c>
      <c r="I11" s="5">
        <f t="shared" si="1"/>
        <v>7580</v>
      </c>
      <c r="J11" s="7">
        <f t="shared" si="2"/>
        <v>690.9</v>
      </c>
      <c r="K11" s="4">
        <v>1000</v>
      </c>
      <c r="L11" s="7">
        <f t="shared" si="3"/>
        <v>889.1</v>
      </c>
      <c r="M11" s="7">
        <f t="shared" si="4"/>
        <v>26.673</v>
      </c>
      <c r="N11" s="7">
        <f t="shared" si="5"/>
        <v>6862.427</v>
      </c>
    </row>
    <row r="12" ht="18" customHeight="1" spans="1:14">
      <c r="A12" s="4" t="s">
        <v>55</v>
      </c>
      <c r="B12" s="4" t="s">
        <v>56</v>
      </c>
      <c r="C12" s="4" t="s">
        <v>31</v>
      </c>
      <c r="D12" s="4" t="s">
        <v>42</v>
      </c>
      <c r="E12" s="4" t="s">
        <v>50</v>
      </c>
      <c r="F12" s="4">
        <v>6150</v>
      </c>
      <c r="G12" s="4">
        <v>200</v>
      </c>
      <c r="H12" s="5">
        <f t="shared" si="0"/>
        <v>800</v>
      </c>
      <c r="I12" s="5">
        <f t="shared" si="1"/>
        <v>7150</v>
      </c>
      <c r="J12" s="7">
        <f t="shared" si="2"/>
        <v>645.75</v>
      </c>
      <c r="K12" s="4">
        <v>0</v>
      </c>
      <c r="L12" s="7">
        <f t="shared" si="3"/>
        <v>1504.25</v>
      </c>
      <c r="M12" s="7">
        <f t="shared" si="4"/>
        <v>45.1275</v>
      </c>
      <c r="N12" s="7">
        <f t="shared" si="5"/>
        <v>6459.1225</v>
      </c>
    </row>
    <row r="13" ht="18" customHeight="1" spans="1:14">
      <c r="A13" s="4" t="s">
        <v>57</v>
      </c>
      <c r="B13" s="4" t="s">
        <v>58</v>
      </c>
      <c r="C13" s="4" t="s">
        <v>31</v>
      </c>
      <c r="D13" s="4" t="s">
        <v>42</v>
      </c>
      <c r="E13" s="4" t="s">
        <v>50</v>
      </c>
      <c r="F13" s="4">
        <v>6450</v>
      </c>
      <c r="G13" s="4">
        <v>0</v>
      </c>
      <c r="H13" s="5">
        <f t="shared" si="0"/>
        <v>800</v>
      </c>
      <c r="I13" s="5">
        <f t="shared" si="1"/>
        <v>7250</v>
      </c>
      <c r="J13" s="7">
        <f t="shared" si="2"/>
        <v>677.25</v>
      </c>
      <c r="K13" s="4">
        <v>1100</v>
      </c>
      <c r="L13" s="7">
        <f t="shared" si="3"/>
        <v>472.75</v>
      </c>
      <c r="M13" s="7">
        <f t="shared" si="4"/>
        <v>14.1825</v>
      </c>
      <c r="N13" s="7">
        <f t="shared" si="5"/>
        <v>6558.5675</v>
      </c>
    </row>
    <row r="14" ht="18" customHeight="1" spans="1:14">
      <c r="A14" s="4" t="s">
        <v>59</v>
      </c>
      <c r="B14" s="4" t="s">
        <v>60</v>
      </c>
      <c r="C14" s="4" t="s">
        <v>36</v>
      </c>
      <c r="D14" s="4" t="s">
        <v>61</v>
      </c>
      <c r="E14" s="4" t="s">
        <v>50</v>
      </c>
      <c r="F14" s="4">
        <v>6320</v>
      </c>
      <c r="G14" s="4">
        <v>200</v>
      </c>
      <c r="H14" s="5">
        <f t="shared" si="0"/>
        <v>800</v>
      </c>
      <c r="I14" s="5">
        <f t="shared" si="1"/>
        <v>7320</v>
      </c>
      <c r="J14" s="7">
        <f t="shared" si="2"/>
        <v>663.6</v>
      </c>
      <c r="K14" s="4">
        <v>1100</v>
      </c>
      <c r="L14" s="7">
        <f t="shared" si="3"/>
        <v>556.4</v>
      </c>
      <c r="M14" s="7">
        <f t="shared" si="4"/>
        <v>16.692</v>
      </c>
      <c r="N14" s="7">
        <f t="shared" si="5"/>
        <v>6639.708</v>
      </c>
    </row>
    <row r="15" ht="18" customHeight="1" spans="1:14">
      <c r="A15" s="4" t="s">
        <v>62</v>
      </c>
      <c r="B15" s="4" t="s">
        <v>63</v>
      </c>
      <c r="C15" s="4" t="s">
        <v>36</v>
      </c>
      <c r="D15" s="4" t="s">
        <v>49</v>
      </c>
      <c r="E15" s="4" t="s">
        <v>50</v>
      </c>
      <c r="F15" s="4">
        <v>6420</v>
      </c>
      <c r="G15" s="4">
        <v>200</v>
      </c>
      <c r="H15" s="5">
        <f t="shared" si="0"/>
        <v>800</v>
      </c>
      <c r="I15" s="5">
        <f t="shared" si="1"/>
        <v>7420</v>
      </c>
      <c r="J15" s="7">
        <f t="shared" si="2"/>
        <v>674.1</v>
      </c>
      <c r="K15" s="4">
        <v>2000</v>
      </c>
      <c r="L15" s="7">
        <f t="shared" si="3"/>
        <v>-254.1</v>
      </c>
      <c r="M15" s="7">
        <f t="shared" si="4"/>
        <v>0</v>
      </c>
      <c r="N15" s="7">
        <f t="shared" si="5"/>
        <v>6745.9</v>
      </c>
    </row>
    <row r="16" ht="18" customHeight="1" spans="1:14">
      <c r="A16" s="4" t="s">
        <v>64</v>
      </c>
      <c r="B16" s="4" t="s">
        <v>65</v>
      </c>
      <c r="C16" s="4" t="s">
        <v>31</v>
      </c>
      <c r="D16" s="4" t="s">
        <v>61</v>
      </c>
      <c r="E16" s="4" t="s">
        <v>50</v>
      </c>
      <c r="F16" s="4">
        <v>6480</v>
      </c>
      <c r="G16" s="4">
        <v>0</v>
      </c>
      <c r="H16" s="5">
        <f t="shared" si="0"/>
        <v>800</v>
      </c>
      <c r="I16" s="5">
        <f t="shared" si="1"/>
        <v>7280</v>
      </c>
      <c r="J16" s="7">
        <f t="shared" si="2"/>
        <v>680.4</v>
      </c>
      <c r="K16" s="4">
        <v>1000</v>
      </c>
      <c r="L16" s="7">
        <f t="shared" si="3"/>
        <v>599.6</v>
      </c>
      <c r="M16" s="7">
        <f t="shared" si="4"/>
        <v>17.988</v>
      </c>
      <c r="N16" s="7">
        <f t="shared" si="5"/>
        <v>6581.612</v>
      </c>
    </row>
    <row r="17" ht="18" customHeight="1" spans="1:14">
      <c r="A17" s="4" t="s">
        <v>66</v>
      </c>
      <c r="B17" s="4" t="s">
        <v>67</v>
      </c>
      <c r="C17" s="4" t="s">
        <v>36</v>
      </c>
      <c r="D17" s="4" t="s">
        <v>49</v>
      </c>
      <c r="E17" s="4" t="s">
        <v>50</v>
      </c>
      <c r="F17" s="4">
        <v>6410</v>
      </c>
      <c r="G17" s="4">
        <v>200</v>
      </c>
      <c r="H17" s="5">
        <f t="shared" si="0"/>
        <v>800</v>
      </c>
      <c r="I17" s="5">
        <f t="shared" si="1"/>
        <v>7410</v>
      </c>
      <c r="J17" s="7">
        <f t="shared" si="2"/>
        <v>673.05</v>
      </c>
      <c r="K17" s="4">
        <v>1000</v>
      </c>
      <c r="L17" s="7">
        <f t="shared" si="3"/>
        <v>736.95</v>
      </c>
      <c r="M17" s="7">
        <f t="shared" si="4"/>
        <v>22.1085</v>
      </c>
      <c r="N17" s="7">
        <f t="shared" si="5"/>
        <v>6714.8415</v>
      </c>
    </row>
    <row r="18" ht="18" customHeight="1" spans="1:14">
      <c r="A18" s="4" t="s">
        <v>68</v>
      </c>
      <c r="B18" s="4" t="s">
        <v>69</v>
      </c>
      <c r="C18" s="4" t="s">
        <v>36</v>
      </c>
      <c r="D18" s="4" t="s">
        <v>49</v>
      </c>
      <c r="E18" s="4" t="s">
        <v>50</v>
      </c>
      <c r="F18" s="4">
        <v>6410</v>
      </c>
      <c r="G18" s="4">
        <v>0</v>
      </c>
      <c r="H18" s="5">
        <f t="shared" si="0"/>
        <v>800</v>
      </c>
      <c r="I18" s="5">
        <f t="shared" si="1"/>
        <v>7210</v>
      </c>
      <c r="J18" s="7">
        <f t="shared" si="2"/>
        <v>673.05</v>
      </c>
      <c r="K18" s="4">
        <v>1000</v>
      </c>
      <c r="L18" s="7">
        <f t="shared" si="3"/>
        <v>536.95</v>
      </c>
      <c r="M18" s="7">
        <f t="shared" si="4"/>
        <v>16.1085</v>
      </c>
      <c r="N18" s="7">
        <f t="shared" si="5"/>
        <v>6520.8415</v>
      </c>
    </row>
    <row r="19" ht="18" customHeight="1" spans="1:14">
      <c r="A19" s="4" t="s">
        <v>70</v>
      </c>
      <c r="B19" s="4" t="s">
        <v>71</v>
      </c>
      <c r="C19" s="4" t="s">
        <v>31</v>
      </c>
      <c r="D19" s="4" t="s">
        <v>32</v>
      </c>
      <c r="E19" s="4" t="s">
        <v>72</v>
      </c>
      <c r="F19" s="4">
        <v>6750</v>
      </c>
      <c r="G19" s="4">
        <v>200</v>
      </c>
      <c r="H19" s="5">
        <f t="shared" si="0"/>
        <v>1000</v>
      </c>
      <c r="I19" s="5">
        <f t="shared" si="1"/>
        <v>7950</v>
      </c>
      <c r="J19" s="7">
        <f t="shared" si="2"/>
        <v>708.75</v>
      </c>
      <c r="K19" s="4">
        <v>2000</v>
      </c>
      <c r="L19" s="7">
        <f t="shared" si="3"/>
        <v>241.25</v>
      </c>
      <c r="M19" s="7">
        <f t="shared" si="4"/>
        <v>7.2375</v>
      </c>
      <c r="N19" s="7">
        <f t="shared" si="5"/>
        <v>7234.0125</v>
      </c>
    </row>
    <row r="20" ht="18" customHeight="1" spans="1:14">
      <c r="A20" s="4" t="s">
        <v>73</v>
      </c>
      <c r="B20" s="4" t="s">
        <v>74</v>
      </c>
      <c r="C20" s="4" t="s">
        <v>36</v>
      </c>
      <c r="D20" s="4" t="s">
        <v>32</v>
      </c>
      <c r="E20" s="4" t="s">
        <v>75</v>
      </c>
      <c r="F20" s="4">
        <v>6850</v>
      </c>
      <c r="G20" s="4">
        <v>200</v>
      </c>
      <c r="H20" s="5">
        <f t="shared" si="0"/>
        <v>2000</v>
      </c>
      <c r="I20" s="5">
        <f t="shared" si="1"/>
        <v>9050</v>
      </c>
      <c r="J20" s="7">
        <f t="shared" si="2"/>
        <v>719.25</v>
      </c>
      <c r="K20" s="4">
        <v>2000</v>
      </c>
      <c r="L20" s="7">
        <f t="shared" si="3"/>
        <v>1330.75</v>
      </c>
      <c r="M20" s="7">
        <f t="shared" si="4"/>
        <v>39.9225</v>
      </c>
      <c r="N20" s="7">
        <f t="shared" si="5"/>
        <v>8290.8275</v>
      </c>
    </row>
    <row r="21" ht="18" customHeight="1" spans="1:14">
      <c r="A21" s="4" t="s">
        <v>76</v>
      </c>
      <c r="B21" s="4" t="s">
        <v>77</v>
      </c>
      <c r="C21" s="4" t="s">
        <v>31</v>
      </c>
      <c r="D21" s="4" t="s">
        <v>61</v>
      </c>
      <c r="E21" s="4" t="s">
        <v>75</v>
      </c>
      <c r="F21" s="4">
        <v>6860</v>
      </c>
      <c r="G21" s="4">
        <v>200</v>
      </c>
      <c r="H21" s="5">
        <f t="shared" si="0"/>
        <v>2000</v>
      </c>
      <c r="I21" s="5">
        <f t="shared" si="1"/>
        <v>9060</v>
      </c>
      <c r="J21" s="7">
        <f t="shared" si="2"/>
        <v>720.3</v>
      </c>
      <c r="K21" s="4">
        <v>1000</v>
      </c>
      <c r="L21" s="7">
        <f t="shared" si="3"/>
        <v>2339.7</v>
      </c>
      <c r="M21" s="7">
        <f t="shared" si="4"/>
        <v>70.191</v>
      </c>
      <c r="N21" s="7">
        <f t="shared" si="5"/>
        <v>8269.509</v>
      </c>
    </row>
    <row r="23" spans="1:14">
      <c r="A23" s="2" t="s">
        <v>18</v>
      </c>
      <c r="B23" s="3" t="s">
        <v>3</v>
      </c>
      <c r="C23" s="3" t="s">
        <v>19</v>
      </c>
      <c r="D23" s="3" t="s">
        <v>0</v>
      </c>
      <c r="E23" s="3" t="s">
        <v>2</v>
      </c>
      <c r="F23" s="3" t="s">
        <v>20</v>
      </c>
      <c r="G23" s="3" t="s">
        <v>21</v>
      </c>
      <c r="H23" s="3" t="s">
        <v>22</v>
      </c>
      <c r="I23" s="3" t="s">
        <v>23</v>
      </c>
      <c r="J23" s="3" t="s">
        <v>24</v>
      </c>
      <c r="K23" s="3" t="s">
        <v>25</v>
      </c>
      <c r="L23" s="3" t="s">
        <v>26</v>
      </c>
      <c r="M23" s="3" t="s">
        <v>27</v>
      </c>
      <c r="N23" s="3" t="s">
        <v>28</v>
      </c>
    </row>
    <row r="24" ht="15" spans="1:14">
      <c r="A24" s="4" t="s">
        <v>53</v>
      </c>
      <c r="B24" s="4" t="s">
        <v>54</v>
      </c>
      <c r="C24" s="4" t="s">
        <v>36</v>
      </c>
      <c r="D24" s="4" t="s">
        <v>37</v>
      </c>
      <c r="E24" s="4" t="s">
        <v>50</v>
      </c>
      <c r="F24" s="4">
        <v>6580</v>
      </c>
      <c r="G24" s="4">
        <v>200</v>
      </c>
      <c r="H24" s="5">
        <v>800</v>
      </c>
      <c r="I24" s="5">
        <v>7580</v>
      </c>
      <c r="J24" s="7">
        <v>690.9</v>
      </c>
      <c r="K24" s="4">
        <v>1000</v>
      </c>
      <c r="L24" s="7">
        <v>889.1</v>
      </c>
      <c r="M24" s="7">
        <v>26.673</v>
      </c>
      <c r="N24" s="7">
        <v>6862.427</v>
      </c>
    </row>
    <row r="25" ht="15" spans="1:14">
      <c r="A25" s="4" t="s">
        <v>59</v>
      </c>
      <c r="B25" s="4" t="s">
        <v>60</v>
      </c>
      <c r="C25" s="4" t="s">
        <v>36</v>
      </c>
      <c r="D25" s="4" t="s">
        <v>61</v>
      </c>
      <c r="E25" s="4" t="s">
        <v>50</v>
      </c>
      <c r="F25" s="4">
        <v>6320</v>
      </c>
      <c r="G25" s="4">
        <v>200</v>
      </c>
      <c r="H25" s="5">
        <v>800</v>
      </c>
      <c r="I25" s="5">
        <v>7320</v>
      </c>
      <c r="J25" s="7">
        <v>663.6</v>
      </c>
      <c r="K25" s="4">
        <v>1100</v>
      </c>
      <c r="L25" s="7">
        <v>556.4</v>
      </c>
      <c r="M25" s="7">
        <v>16.692</v>
      </c>
      <c r="N25" s="7">
        <v>6639.708</v>
      </c>
    </row>
    <row r="26" ht="15" spans="1:14">
      <c r="A26" s="4" t="s">
        <v>62</v>
      </c>
      <c r="B26" s="4" t="s">
        <v>63</v>
      </c>
      <c r="C26" s="4" t="s">
        <v>36</v>
      </c>
      <c r="D26" s="4" t="s">
        <v>49</v>
      </c>
      <c r="E26" s="4" t="s">
        <v>50</v>
      </c>
      <c r="F26" s="4">
        <v>6420</v>
      </c>
      <c r="G26" s="4">
        <v>200</v>
      </c>
      <c r="H26" s="5">
        <v>800</v>
      </c>
      <c r="I26" s="5">
        <v>7420</v>
      </c>
      <c r="J26" s="7">
        <v>674.1</v>
      </c>
      <c r="K26" s="4">
        <v>2000</v>
      </c>
      <c r="L26" s="7">
        <v>-254.1</v>
      </c>
      <c r="M26" s="7">
        <v>0</v>
      </c>
      <c r="N26" s="7">
        <v>6745.9</v>
      </c>
    </row>
    <row r="27" ht="15" spans="1:14">
      <c r="A27" s="4" t="s">
        <v>66</v>
      </c>
      <c r="B27" s="4" t="s">
        <v>67</v>
      </c>
      <c r="C27" s="4" t="s">
        <v>36</v>
      </c>
      <c r="D27" s="4" t="s">
        <v>49</v>
      </c>
      <c r="E27" s="4" t="s">
        <v>50</v>
      </c>
      <c r="F27" s="4">
        <v>6410</v>
      </c>
      <c r="G27" s="4">
        <v>200</v>
      </c>
      <c r="H27" s="5">
        <v>800</v>
      </c>
      <c r="I27" s="5">
        <v>7410</v>
      </c>
      <c r="J27" s="7">
        <v>673.05</v>
      </c>
      <c r="K27" s="4">
        <v>1000</v>
      </c>
      <c r="L27" s="7">
        <v>736.95</v>
      </c>
      <c r="M27" s="7">
        <v>22.1085</v>
      </c>
      <c r="N27" s="7">
        <v>6714.8415</v>
      </c>
    </row>
    <row r="28" ht="15" spans="1:14">
      <c r="A28" s="4" t="s">
        <v>68</v>
      </c>
      <c r="B28" s="4" t="s">
        <v>69</v>
      </c>
      <c r="C28" s="4" t="s">
        <v>36</v>
      </c>
      <c r="D28" s="4" t="s">
        <v>49</v>
      </c>
      <c r="E28" s="4" t="s">
        <v>50</v>
      </c>
      <c r="F28" s="4">
        <v>6410</v>
      </c>
      <c r="G28" s="4">
        <v>0</v>
      </c>
      <c r="H28" s="5">
        <v>800</v>
      </c>
      <c r="I28" s="5">
        <v>7210</v>
      </c>
      <c r="J28" s="7">
        <v>673.05</v>
      </c>
      <c r="K28" s="4">
        <v>1000</v>
      </c>
      <c r="L28" s="7">
        <v>536.95</v>
      </c>
      <c r="M28" s="7">
        <v>16.1085</v>
      </c>
      <c r="N28" s="7">
        <v>6520.8415</v>
      </c>
    </row>
    <row r="29" ht="15" spans="1:14">
      <c r="A29" s="4" t="s">
        <v>73</v>
      </c>
      <c r="B29" s="4" t="s">
        <v>74</v>
      </c>
      <c r="C29" s="4" t="s">
        <v>36</v>
      </c>
      <c r="D29" s="4" t="s">
        <v>32</v>
      </c>
      <c r="E29" s="4" t="s">
        <v>75</v>
      </c>
      <c r="F29" s="4">
        <v>6850</v>
      </c>
      <c r="G29" s="4">
        <v>200</v>
      </c>
      <c r="H29" s="5">
        <v>2000</v>
      </c>
      <c r="I29" s="5">
        <v>9050</v>
      </c>
      <c r="J29" s="7">
        <v>719.25</v>
      </c>
      <c r="K29" s="4">
        <v>2000</v>
      </c>
      <c r="L29" s="7">
        <v>1330.75</v>
      </c>
      <c r="M29" s="7">
        <v>39.9225</v>
      </c>
      <c r="N29" s="7">
        <v>8290.8275</v>
      </c>
    </row>
  </sheetData>
  <mergeCells count="1">
    <mergeCell ref="A1:N1"/>
  </mergeCells>
  <conditionalFormatting sqref="K3:K21">
    <cfRule type="cellIs" dxfId="0" priority="2" operator="greaterThan">
      <formula>"1500+$N$28"</formula>
    </cfRule>
    <cfRule type="cellIs" dxfId="0" priority="1" operator="greaterThan">
      <formula>1500</formula>
    </cfRule>
  </conditionalFormatting>
  <dataValidations count="2">
    <dataValidation type="list" allowBlank="1" showInputMessage="1" showErrorMessage="1" sqref="D3:D21">
      <formula1>"人事处,财务科,车间,办公室,保卫科"</formula1>
    </dataValidation>
    <dataValidation type="list" allowBlank="1" showInputMessage="1" showErrorMessage="1" sqref="E3:E21">
      <formula1>"初级,中级,副高,高级"</formula1>
    </dataValidation>
  </dataValidation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topLeftCell="C1" workbookViewId="0">
      <selection activeCell="P38" sqref="P38"/>
    </sheetView>
  </sheetViews>
  <sheetFormatPr defaultColWidth="9" defaultRowHeight="13.5"/>
  <cols>
    <col min="11" max="12" width="18.625" customWidth="1"/>
    <col min="13" max="13" width="11.5" customWidth="1"/>
  </cols>
  <sheetData>
    <row r="1" ht="30" customHeight="1" spans="1:14">
      <c r="A1" s="1" t="s">
        <v>17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5" customHeight="1" spans="1:14">
      <c r="A2" s="2" t="s">
        <v>18</v>
      </c>
      <c r="B2" s="3" t="s">
        <v>3</v>
      </c>
      <c r="C2" s="3" t="s">
        <v>19</v>
      </c>
      <c r="D2" s="3" t="s">
        <v>0</v>
      </c>
      <c r="E2" s="3" t="s">
        <v>2</v>
      </c>
      <c r="F2" s="3" t="s">
        <v>20</v>
      </c>
      <c r="G2" s="3" t="s">
        <v>21</v>
      </c>
      <c r="H2" s="3" t="s">
        <v>22</v>
      </c>
      <c r="I2" s="3" t="s">
        <v>23</v>
      </c>
      <c r="J2" s="3" t="s">
        <v>24</v>
      </c>
      <c r="K2" s="3" t="s">
        <v>25</v>
      </c>
      <c r="L2" s="3" t="s">
        <v>26</v>
      </c>
      <c r="M2" s="3" t="s">
        <v>27</v>
      </c>
      <c r="N2" s="3" t="s">
        <v>28</v>
      </c>
    </row>
    <row r="3" ht="18" hidden="1" customHeight="1" outlineLevel="2" spans="1:14">
      <c r="A3" s="4" t="s">
        <v>47</v>
      </c>
      <c r="B3" s="4" t="s">
        <v>48</v>
      </c>
      <c r="C3" s="4" t="s">
        <v>31</v>
      </c>
      <c r="D3" s="4" t="s">
        <v>49</v>
      </c>
      <c r="E3" s="4" t="s">
        <v>50</v>
      </c>
      <c r="F3" s="4">
        <v>6570</v>
      </c>
      <c r="G3" s="4">
        <v>200</v>
      </c>
      <c r="H3" s="5">
        <f>IF(E3="高级",2000,IF(E3="副高",1000,IF(E3="中级",800,500)))</f>
        <v>800</v>
      </c>
      <c r="I3" s="5">
        <f>SUM(F3:H3)</f>
        <v>7570</v>
      </c>
      <c r="J3" s="7">
        <f>F3*0.105</f>
        <v>689.85</v>
      </c>
      <c r="K3" s="4">
        <v>1000</v>
      </c>
      <c r="L3" s="7">
        <f>I3-J3-K3-5000</f>
        <v>880.15</v>
      </c>
      <c r="M3" s="7">
        <f>IF(L3&lt;=0,0,IF(L3&lt;=3000,(L3*0.03),IF(L3&lt;=12000,(L3*0.1-210),IF(L3&lt;25000,(L3*0.2-1410)))))</f>
        <v>26.4045</v>
      </c>
      <c r="N3" s="7">
        <f>I3-J3-M3</f>
        <v>6853.7455</v>
      </c>
    </row>
    <row r="4" ht="18" hidden="1" customHeight="1" outlineLevel="2" spans="1:14">
      <c r="A4" s="4" t="s">
        <v>51</v>
      </c>
      <c r="B4" s="4" t="s">
        <v>52</v>
      </c>
      <c r="C4" s="4" t="s">
        <v>31</v>
      </c>
      <c r="D4" s="4" t="s">
        <v>49</v>
      </c>
      <c r="E4" s="4" t="s">
        <v>50</v>
      </c>
      <c r="F4" s="4">
        <v>6570</v>
      </c>
      <c r="G4" s="4">
        <v>200</v>
      </c>
      <c r="H4" s="5">
        <f>IF(E4="高级",2000,IF(E4="副高",1000,IF(E4="中级",800,500)))</f>
        <v>800</v>
      </c>
      <c r="I4" s="5">
        <f>SUM(F4:H4)</f>
        <v>7570</v>
      </c>
      <c r="J4" s="7">
        <f>F4*0.105</f>
        <v>689.85</v>
      </c>
      <c r="K4" s="4">
        <v>2000</v>
      </c>
      <c r="L4" s="7">
        <f>I4-J4-K4-5000</f>
        <v>-119.85</v>
      </c>
      <c r="M4" s="7">
        <f>IF(L4&lt;=0,0,IF(L4&lt;=3000,(L4*0.03),IF(L4&lt;=12000,(L4*0.1-210),IF(L4&lt;25000,(L4*0.2-1410)))))</f>
        <v>0</v>
      </c>
      <c r="N4" s="7">
        <f>I4-J4-M4</f>
        <v>6880.15</v>
      </c>
    </row>
    <row r="5" ht="18" hidden="1" customHeight="1" outlineLevel="2" spans="1:14">
      <c r="A5" s="4" t="s">
        <v>62</v>
      </c>
      <c r="B5" s="4" t="s">
        <v>63</v>
      </c>
      <c r="C5" s="4" t="s">
        <v>36</v>
      </c>
      <c r="D5" s="4" t="s">
        <v>49</v>
      </c>
      <c r="E5" s="4" t="s">
        <v>50</v>
      </c>
      <c r="F5" s="4">
        <v>6420</v>
      </c>
      <c r="G5" s="4">
        <v>200</v>
      </c>
      <c r="H5" s="5">
        <f>IF(E5="高级",2000,IF(E5="副高",1000,IF(E5="中级",800,500)))</f>
        <v>800</v>
      </c>
      <c r="I5" s="5">
        <f>SUM(F5:H5)</f>
        <v>7420</v>
      </c>
      <c r="J5" s="7">
        <f>F5*0.105</f>
        <v>674.1</v>
      </c>
      <c r="K5" s="4">
        <v>2000</v>
      </c>
      <c r="L5" s="7">
        <f>I5-J5-K5-5000</f>
        <v>-254.1</v>
      </c>
      <c r="M5" s="7">
        <f>IF(L5&lt;=0,0,IF(L5&lt;=3000,(L5*0.03),IF(L5&lt;=12000,(L5*0.1-210),IF(L5&lt;25000,(L5*0.2-1410)))))</f>
        <v>0</v>
      </c>
      <c r="N5" s="7">
        <f>I5-J5-M5</f>
        <v>6745.9</v>
      </c>
    </row>
    <row r="6" ht="18" hidden="1" customHeight="1" outlineLevel="2" spans="1:14">
      <c r="A6" s="4" t="s">
        <v>66</v>
      </c>
      <c r="B6" s="4" t="s">
        <v>67</v>
      </c>
      <c r="C6" s="4" t="s">
        <v>36</v>
      </c>
      <c r="D6" s="4" t="s">
        <v>49</v>
      </c>
      <c r="E6" s="4" t="s">
        <v>50</v>
      </c>
      <c r="F6" s="4">
        <v>6410</v>
      </c>
      <c r="G6" s="4">
        <v>200</v>
      </c>
      <c r="H6" s="5">
        <f>IF(E6="高级",2000,IF(E6="副高",1000,IF(E6="中级",800,500)))</f>
        <v>800</v>
      </c>
      <c r="I6" s="5">
        <f>SUM(F6:H6)</f>
        <v>7410</v>
      </c>
      <c r="J6" s="7">
        <f>F6*0.105</f>
        <v>673.05</v>
      </c>
      <c r="K6" s="4">
        <v>1000</v>
      </c>
      <c r="L6" s="7">
        <f>I6-J6-K6-5000</f>
        <v>736.95</v>
      </c>
      <c r="M6" s="7">
        <f>IF(L6&lt;=0,0,IF(L6&lt;=3000,(L6*0.03),IF(L6&lt;=12000,(L6*0.1-210),IF(L6&lt;25000,(L6*0.2-1410)))))</f>
        <v>22.1085</v>
      </c>
      <c r="N6" s="7">
        <f>I6-J6-M6</f>
        <v>6714.8415</v>
      </c>
    </row>
    <row r="7" ht="18" hidden="1" customHeight="1" outlineLevel="2" spans="1:14">
      <c r="A7" s="4" t="s">
        <v>68</v>
      </c>
      <c r="B7" s="4" t="s">
        <v>69</v>
      </c>
      <c r="C7" s="4" t="s">
        <v>36</v>
      </c>
      <c r="D7" s="4" t="s">
        <v>49</v>
      </c>
      <c r="E7" s="4" t="s">
        <v>50</v>
      </c>
      <c r="F7" s="4">
        <v>6410</v>
      </c>
      <c r="G7" s="4">
        <v>0</v>
      </c>
      <c r="H7" s="5">
        <f>IF(E7="高级",2000,IF(E7="副高",1000,IF(E7="中级",800,500)))</f>
        <v>800</v>
      </c>
      <c r="I7" s="5">
        <f>SUM(F7:H7)</f>
        <v>7210</v>
      </c>
      <c r="J7" s="7">
        <f>F7*0.105</f>
        <v>673.05</v>
      </c>
      <c r="K7" s="4">
        <v>1000</v>
      </c>
      <c r="L7" s="7">
        <f>I7-J7-K7-5000</f>
        <v>536.95</v>
      </c>
      <c r="M7" s="7">
        <f>IF(L7&lt;=0,0,IF(L7&lt;=3000,(L7*0.03),IF(L7&lt;=12000,(L7*0.1-210),IF(L7&lt;25000,(L7*0.2-1410)))))</f>
        <v>16.1085</v>
      </c>
      <c r="N7" s="7">
        <f>I7-J7-M7</f>
        <v>6520.8415</v>
      </c>
    </row>
    <row r="8" ht="18" customHeight="1" outlineLevel="1" collapsed="1" spans="1:14">
      <c r="A8" s="4"/>
      <c r="B8" s="4"/>
      <c r="C8" s="4"/>
      <c r="D8" s="6" t="s">
        <v>80</v>
      </c>
      <c r="E8" s="4"/>
      <c r="F8" s="4"/>
      <c r="G8" s="4"/>
      <c r="H8" s="5"/>
      <c r="I8" s="5"/>
      <c r="J8" s="7"/>
      <c r="K8" s="4"/>
      <c r="L8" s="7"/>
      <c r="M8" s="7"/>
      <c r="N8" s="7">
        <f>SUBTOTAL(1,N3:N7)</f>
        <v>6743.0957</v>
      </c>
    </row>
    <row r="9" ht="18" hidden="1" customHeight="1" outlineLevel="2" spans="1:14">
      <c r="A9" s="4" t="s">
        <v>59</v>
      </c>
      <c r="B9" s="4" t="s">
        <v>60</v>
      </c>
      <c r="C9" s="4" t="s">
        <v>36</v>
      </c>
      <c r="D9" s="4" t="s">
        <v>61</v>
      </c>
      <c r="E9" s="4" t="s">
        <v>50</v>
      </c>
      <c r="F9" s="4">
        <v>6320</v>
      </c>
      <c r="G9" s="4">
        <v>200</v>
      </c>
      <c r="H9" s="5">
        <f>IF(E9="高级",2000,IF(E9="副高",1000,IF(E9="中级",800,500)))</f>
        <v>800</v>
      </c>
      <c r="I9" s="5">
        <f>SUM(F9:H9)</f>
        <v>7320</v>
      </c>
      <c r="J9" s="7">
        <f>F9*0.105</f>
        <v>663.6</v>
      </c>
      <c r="K9" s="4">
        <v>1100</v>
      </c>
      <c r="L9" s="7">
        <f>I9-J9-K9-5000</f>
        <v>556.4</v>
      </c>
      <c r="M9" s="7">
        <f>IF(L9&lt;=0,0,IF(L9&lt;=3000,(L9*0.03),IF(L9&lt;=12000,(L9*0.1-210),IF(L9&lt;25000,(L9*0.2-1410)))))</f>
        <v>16.692</v>
      </c>
      <c r="N9" s="7">
        <f>I9-J9-M9</f>
        <v>6639.708</v>
      </c>
    </row>
    <row r="10" ht="18" hidden="1" customHeight="1" outlineLevel="2" spans="1:14">
      <c r="A10" s="4" t="s">
        <v>64</v>
      </c>
      <c r="B10" s="4" t="s">
        <v>65</v>
      </c>
      <c r="C10" s="4" t="s">
        <v>31</v>
      </c>
      <c r="D10" s="4" t="s">
        <v>61</v>
      </c>
      <c r="E10" s="4" t="s">
        <v>50</v>
      </c>
      <c r="F10" s="4">
        <v>6480</v>
      </c>
      <c r="G10" s="4">
        <v>0</v>
      </c>
      <c r="H10" s="5">
        <f>IF(E10="高级",2000,IF(E10="副高",1000,IF(E10="中级",800,500)))</f>
        <v>800</v>
      </c>
      <c r="I10" s="5">
        <f>SUM(F10:H10)</f>
        <v>7280</v>
      </c>
      <c r="J10" s="7">
        <f>F10*0.105</f>
        <v>680.4</v>
      </c>
      <c r="K10" s="4">
        <v>1000</v>
      </c>
      <c r="L10" s="7">
        <f>I10-J10-K10-5000</f>
        <v>599.6</v>
      </c>
      <c r="M10" s="7">
        <f>IF(L10&lt;=0,0,IF(L10&lt;=3000,(L10*0.03),IF(L10&lt;=12000,(L10*0.1-210),IF(L10&lt;25000,(L10*0.2-1410)))))</f>
        <v>17.988</v>
      </c>
      <c r="N10" s="7">
        <f>I10-J10-M10</f>
        <v>6581.612</v>
      </c>
    </row>
    <row r="11" ht="18" hidden="1" customHeight="1" outlineLevel="2" spans="1:14">
      <c r="A11" s="4" t="s">
        <v>76</v>
      </c>
      <c r="B11" s="4" t="s">
        <v>77</v>
      </c>
      <c r="C11" s="4" t="s">
        <v>31</v>
      </c>
      <c r="D11" s="4" t="s">
        <v>61</v>
      </c>
      <c r="E11" s="4" t="s">
        <v>75</v>
      </c>
      <c r="F11" s="4">
        <v>6860</v>
      </c>
      <c r="G11" s="4">
        <v>200</v>
      </c>
      <c r="H11" s="5">
        <f>IF(E11="高级",2000,IF(E11="副高",1000,IF(E11="中级",800,500)))</f>
        <v>2000</v>
      </c>
      <c r="I11" s="5">
        <f>SUM(F11:H11)</f>
        <v>9060</v>
      </c>
      <c r="J11" s="7">
        <f>F11*0.105</f>
        <v>720.3</v>
      </c>
      <c r="K11" s="4">
        <v>1000</v>
      </c>
      <c r="L11" s="7">
        <f>I11-J11-K11-5000</f>
        <v>2339.7</v>
      </c>
      <c r="M11" s="7">
        <f>IF(L11&lt;=0,0,IF(L11&lt;=3000,(L11*0.03),IF(L11&lt;=12000,(L11*0.1-210),IF(L11&lt;25000,(L11*0.2-1410)))))</f>
        <v>70.191</v>
      </c>
      <c r="N11" s="7">
        <f>I11-J11-M11</f>
        <v>8269.509</v>
      </c>
    </row>
    <row r="12" ht="18" customHeight="1" outlineLevel="1" collapsed="1" spans="1:14">
      <c r="A12" s="4"/>
      <c r="B12" s="4"/>
      <c r="C12" s="4"/>
      <c r="D12" s="6" t="s">
        <v>81</v>
      </c>
      <c r="E12" s="4"/>
      <c r="F12" s="4"/>
      <c r="G12" s="4"/>
      <c r="H12" s="5"/>
      <c r="I12" s="5"/>
      <c r="J12" s="7"/>
      <c r="K12" s="4"/>
      <c r="L12" s="7"/>
      <c r="M12" s="7"/>
      <c r="N12" s="7">
        <f>SUBTOTAL(1,N9:N11)</f>
        <v>7163.60966666667</v>
      </c>
    </row>
    <row r="13" ht="18" customHeight="1" outlineLevel="2" spans="1:14">
      <c r="A13" s="4" t="s">
        <v>34</v>
      </c>
      <c r="B13" s="4" t="s">
        <v>35</v>
      </c>
      <c r="C13" s="4" t="s">
        <v>36</v>
      </c>
      <c r="D13" s="4" t="s">
        <v>37</v>
      </c>
      <c r="E13" s="4" t="s">
        <v>33</v>
      </c>
      <c r="F13" s="4">
        <v>5340</v>
      </c>
      <c r="G13" s="4">
        <v>200</v>
      </c>
      <c r="H13" s="5">
        <f>IF(E13="高级",2000,IF(E13="副高",1000,IF(E13="中级",800,500)))</f>
        <v>500</v>
      </c>
      <c r="I13" s="5">
        <f>SUM(F13:H13)</f>
        <v>6040</v>
      </c>
      <c r="J13" s="7">
        <f>F13*0.105</f>
        <v>560.7</v>
      </c>
      <c r="K13" s="4">
        <v>1000</v>
      </c>
      <c r="L13" s="7">
        <f>I13-J13-K13-5000</f>
        <v>-520.7</v>
      </c>
      <c r="M13" s="7">
        <f>IF(L13&lt;=0,0,IF(L13&lt;=3000,(L13*0.03),IF(L13&lt;=12000,(L13*0.1-210),IF(L13&lt;25000,(L13*0.2-1410)))))</f>
        <v>0</v>
      </c>
      <c r="N13" s="7">
        <f>I13-J13-M13</f>
        <v>5479.3</v>
      </c>
    </row>
    <row r="14" ht="18" customHeight="1" outlineLevel="2" spans="1:14">
      <c r="A14" s="4" t="s">
        <v>38</v>
      </c>
      <c r="B14" s="4" t="s">
        <v>39</v>
      </c>
      <c r="C14" s="4" t="s">
        <v>36</v>
      </c>
      <c r="D14" s="4" t="s">
        <v>37</v>
      </c>
      <c r="E14" s="4" t="s">
        <v>33</v>
      </c>
      <c r="F14" s="4">
        <v>5340</v>
      </c>
      <c r="G14" s="4">
        <v>0</v>
      </c>
      <c r="H14" s="5">
        <f>IF(E14="高级",2000,IF(E14="副高",1000,IF(E14="中级",800,500)))</f>
        <v>500</v>
      </c>
      <c r="I14" s="5">
        <f>SUM(F14:H14)</f>
        <v>5840</v>
      </c>
      <c r="J14" s="7">
        <f>F14*0.105</f>
        <v>560.7</v>
      </c>
      <c r="K14" s="4">
        <v>1100</v>
      </c>
      <c r="L14" s="7">
        <f>I14-J14-K14-5000</f>
        <v>-820.7</v>
      </c>
      <c r="M14" s="7">
        <f>IF(L14&lt;=0,0,IF(L14&lt;=3000,(L14*0.03),IF(L14&lt;=12000,(L14*0.1-210),IF(L14&lt;25000,(L14*0.2-1410)))))</f>
        <v>0</v>
      </c>
      <c r="N14" s="7">
        <f>I14-J14-M14</f>
        <v>5279.3</v>
      </c>
    </row>
    <row r="15" ht="18" customHeight="1" outlineLevel="2" spans="1:14">
      <c r="A15" s="4" t="s">
        <v>53</v>
      </c>
      <c r="B15" s="4" t="s">
        <v>54</v>
      </c>
      <c r="C15" s="4" t="s">
        <v>36</v>
      </c>
      <c r="D15" s="4" t="s">
        <v>37</v>
      </c>
      <c r="E15" s="4" t="s">
        <v>50</v>
      </c>
      <c r="F15" s="4">
        <v>6580</v>
      </c>
      <c r="G15" s="4">
        <v>200</v>
      </c>
      <c r="H15" s="5">
        <f>IF(E15="高级",2000,IF(E15="副高",1000,IF(E15="中级",800,500)))</f>
        <v>800</v>
      </c>
      <c r="I15" s="5">
        <f>SUM(F15:H15)</f>
        <v>7580</v>
      </c>
      <c r="J15" s="7">
        <f>F15*0.105</f>
        <v>690.9</v>
      </c>
      <c r="K15" s="4">
        <v>1000</v>
      </c>
      <c r="L15" s="7">
        <f>I15-J15-K15-5000</f>
        <v>889.1</v>
      </c>
      <c r="M15" s="7">
        <f>IF(L15&lt;=0,0,IF(L15&lt;=3000,(L15*0.03),IF(L15&lt;=12000,(L15*0.1-210),IF(L15&lt;25000,(L15*0.2-1410)))))</f>
        <v>26.673</v>
      </c>
      <c r="N15" s="7">
        <f>I15-J15-M15</f>
        <v>6862.427</v>
      </c>
    </row>
    <row r="16" ht="18" customHeight="1" outlineLevel="1" spans="1:14">
      <c r="A16" s="4"/>
      <c r="B16" s="4"/>
      <c r="C16" s="4"/>
      <c r="D16" s="6" t="s">
        <v>82</v>
      </c>
      <c r="E16" s="4"/>
      <c r="F16" s="4"/>
      <c r="G16" s="4"/>
      <c r="H16" s="5"/>
      <c r="I16" s="5"/>
      <c r="J16" s="7"/>
      <c r="K16" s="4"/>
      <c r="L16" s="7"/>
      <c r="M16" s="7"/>
      <c r="N16" s="7">
        <f>SUBTOTAL(1,N13:N15)</f>
        <v>5873.67566666667</v>
      </c>
    </row>
    <row r="17" ht="18" customHeight="1" outlineLevel="2" spans="1:14">
      <c r="A17" s="4" t="s">
        <v>40</v>
      </c>
      <c r="B17" s="4" t="s">
        <v>41</v>
      </c>
      <c r="C17" s="4" t="s">
        <v>31</v>
      </c>
      <c r="D17" s="4" t="s">
        <v>42</v>
      </c>
      <c r="E17" s="4" t="s">
        <v>33</v>
      </c>
      <c r="F17" s="4">
        <v>5870</v>
      </c>
      <c r="G17" s="4">
        <v>200</v>
      </c>
      <c r="H17" s="5">
        <f>IF(E17="高级",2000,IF(E17="副高",1000,IF(E17="中级",800,500)))</f>
        <v>500</v>
      </c>
      <c r="I17" s="5">
        <f>SUM(F17:H17)</f>
        <v>6570</v>
      </c>
      <c r="J17" s="7">
        <f>F17*0.105</f>
        <v>616.35</v>
      </c>
      <c r="K17" s="4">
        <v>0</v>
      </c>
      <c r="L17" s="7">
        <f>I17-J17-K17-5000</f>
        <v>953.65</v>
      </c>
      <c r="M17" s="7">
        <f>IF(L17&lt;=0,0,IF(L17&lt;=3000,(L17*0.03),IF(L17&lt;=12000,(L17*0.1-210),IF(L17&lt;25000,(L17*0.2-1410)))))</f>
        <v>28.6095</v>
      </c>
      <c r="N17" s="7">
        <f>I17-J17-M17</f>
        <v>5925.0405</v>
      </c>
    </row>
    <row r="18" ht="18" customHeight="1" outlineLevel="2" spans="1:14">
      <c r="A18" s="4" t="s">
        <v>43</v>
      </c>
      <c r="B18" s="4" t="s">
        <v>44</v>
      </c>
      <c r="C18" s="4" t="s">
        <v>31</v>
      </c>
      <c r="D18" s="4" t="s">
        <v>42</v>
      </c>
      <c r="E18" s="4" t="s">
        <v>33</v>
      </c>
      <c r="F18" s="4">
        <v>5870</v>
      </c>
      <c r="G18" s="4">
        <v>200</v>
      </c>
      <c r="H18" s="5">
        <f>IF(E18="高级",2000,IF(E18="副高",1000,IF(E18="中级",800,500)))</f>
        <v>500</v>
      </c>
      <c r="I18" s="5">
        <f>SUM(F18:H18)</f>
        <v>6570</v>
      </c>
      <c r="J18" s="7">
        <f>F18*0.105</f>
        <v>616.35</v>
      </c>
      <c r="K18" s="4">
        <v>1100</v>
      </c>
      <c r="L18" s="7">
        <f>I18-J18-K18-5000</f>
        <v>-146.35</v>
      </c>
      <c r="M18" s="7">
        <f>IF(L18&lt;=0,0,IF(L18&lt;=3000,(L18*0.03),IF(L18&lt;=12000,(L18*0.1-210),IF(L18&lt;25000,(L18*0.2-1410)))))</f>
        <v>0</v>
      </c>
      <c r="N18" s="7">
        <f>I18-J18-M18</f>
        <v>5953.65</v>
      </c>
    </row>
    <row r="19" ht="18" customHeight="1" outlineLevel="2" spans="1:14">
      <c r="A19" s="4" t="s">
        <v>45</v>
      </c>
      <c r="B19" s="4" t="s">
        <v>46</v>
      </c>
      <c r="C19" s="4" t="s">
        <v>36</v>
      </c>
      <c r="D19" s="4" t="s">
        <v>42</v>
      </c>
      <c r="E19" s="4" t="s">
        <v>33</v>
      </c>
      <c r="F19" s="4">
        <v>5750</v>
      </c>
      <c r="G19" s="4">
        <v>0</v>
      </c>
      <c r="H19" s="5">
        <f>IF(E19="高级",2000,IF(E19="副高",1000,IF(E19="中级",800,500)))</f>
        <v>500</v>
      </c>
      <c r="I19" s="5">
        <f>SUM(F19:H19)</f>
        <v>6250</v>
      </c>
      <c r="J19" s="7">
        <f>F19*0.105</f>
        <v>603.75</v>
      </c>
      <c r="K19" s="4">
        <v>0</v>
      </c>
      <c r="L19" s="7">
        <f>I19-J19-K19-5000</f>
        <v>646.25</v>
      </c>
      <c r="M19" s="7">
        <f>IF(L19&lt;=0,0,IF(L19&lt;=3000,(L19*0.03),IF(L19&lt;=12000,(L19*0.1-210),IF(L19&lt;25000,(L19*0.2-1410)))))</f>
        <v>19.3875</v>
      </c>
      <c r="N19" s="7">
        <f>I19-J19-M19</f>
        <v>5626.8625</v>
      </c>
    </row>
    <row r="20" ht="18" customHeight="1" outlineLevel="2" spans="1:14">
      <c r="A20" s="4" t="s">
        <v>55</v>
      </c>
      <c r="B20" s="4" t="s">
        <v>56</v>
      </c>
      <c r="C20" s="4" t="s">
        <v>31</v>
      </c>
      <c r="D20" s="4" t="s">
        <v>42</v>
      </c>
      <c r="E20" s="4" t="s">
        <v>50</v>
      </c>
      <c r="F20" s="4">
        <v>6150</v>
      </c>
      <c r="G20" s="4">
        <v>200</v>
      </c>
      <c r="H20" s="5">
        <f>IF(E20="高级",2000,IF(E20="副高",1000,IF(E20="中级",800,500)))</f>
        <v>800</v>
      </c>
      <c r="I20" s="5">
        <f>SUM(F20:H20)</f>
        <v>7150</v>
      </c>
      <c r="J20" s="7">
        <f>F20*0.105</f>
        <v>645.75</v>
      </c>
      <c r="K20" s="4">
        <v>0</v>
      </c>
      <c r="L20" s="7">
        <f>I20-J20-K20-5000</f>
        <v>1504.25</v>
      </c>
      <c r="M20" s="7">
        <f>IF(L20&lt;=0,0,IF(L20&lt;=3000,(L20*0.03),IF(L20&lt;=12000,(L20*0.1-210),IF(L20&lt;25000,(L20*0.2-1410)))))</f>
        <v>45.1275</v>
      </c>
      <c r="N20" s="7">
        <f>I20-J20-M20</f>
        <v>6459.1225</v>
      </c>
    </row>
    <row r="21" ht="18" customHeight="1" outlineLevel="2" spans="1:14">
      <c r="A21" s="4" t="s">
        <v>57</v>
      </c>
      <c r="B21" s="4" t="s">
        <v>58</v>
      </c>
      <c r="C21" s="4" t="s">
        <v>31</v>
      </c>
      <c r="D21" s="4" t="s">
        <v>42</v>
      </c>
      <c r="E21" s="4" t="s">
        <v>50</v>
      </c>
      <c r="F21" s="4">
        <v>6450</v>
      </c>
      <c r="G21" s="4">
        <v>0</v>
      </c>
      <c r="H21" s="5">
        <f>IF(E21="高级",2000,IF(E21="副高",1000,IF(E21="中级",800,500)))</f>
        <v>800</v>
      </c>
      <c r="I21" s="5">
        <f>SUM(F21:H21)</f>
        <v>7250</v>
      </c>
      <c r="J21" s="7">
        <f>F21*0.105</f>
        <v>677.25</v>
      </c>
      <c r="K21" s="4">
        <v>1100</v>
      </c>
      <c r="L21" s="7">
        <f>I21-J21-K21-5000</f>
        <v>472.75</v>
      </c>
      <c r="M21" s="7">
        <f>IF(L21&lt;=0,0,IF(L21&lt;=3000,(L21*0.03),IF(L21&lt;=12000,(L21*0.1-210),IF(L21&lt;25000,(L21*0.2-1410)))))</f>
        <v>14.1825</v>
      </c>
      <c r="N21" s="7">
        <f>I21-J21-M21</f>
        <v>6558.5675</v>
      </c>
    </row>
    <row r="22" ht="18" customHeight="1" outlineLevel="1" spans="1:14">
      <c r="A22" s="4"/>
      <c r="B22" s="4"/>
      <c r="C22" s="4"/>
      <c r="D22" s="6" t="s">
        <v>83</v>
      </c>
      <c r="E22" s="4"/>
      <c r="F22" s="4"/>
      <c r="G22" s="4"/>
      <c r="H22" s="5"/>
      <c r="I22" s="5"/>
      <c r="J22" s="7"/>
      <c r="K22" s="4"/>
      <c r="L22" s="7"/>
      <c r="M22" s="7"/>
      <c r="N22" s="7">
        <f>SUBTOTAL(1,N17:N21)</f>
        <v>6104.6486</v>
      </c>
    </row>
    <row r="23" ht="18" customHeight="1" outlineLevel="2" spans="1:14">
      <c r="A23" s="4" t="s">
        <v>29</v>
      </c>
      <c r="B23" s="4" t="s">
        <v>30</v>
      </c>
      <c r="C23" s="4" t="s">
        <v>31</v>
      </c>
      <c r="D23" s="4" t="s">
        <v>32</v>
      </c>
      <c r="E23" s="4" t="s">
        <v>33</v>
      </c>
      <c r="F23" s="4">
        <v>5000</v>
      </c>
      <c r="G23" s="4">
        <v>200</v>
      </c>
      <c r="H23" s="5">
        <f>IF(E23="高级",2000,IF(E23="副高",1000,IF(E23="中级",800,500)))</f>
        <v>500</v>
      </c>
      <c r="I23" s="5">
        <f>SUM(F23:H23)</f>
        <v>5700</v>
      </c>
      <c r="J23" s="7">
        <f>F23*0.105</f>
        <v>525</v>
      </c>
      <c r="K23" s="4">
        <v>1100</v>
      </c>
      <c r="L23" s="7">
        <f>I23-J23-K23-5000</f>
        <v>-925</v>
      </c>
      <c r="M23" s="7">
        <f>IF(L23&lt;=0,0,IF(L23&lt;=3000,(L23*0.03),IF(L23&lt;=12000,(L23*0.1-210),IF(L23&lt;25000,(L23*0.2-1410)))))</f>
        <v>0</v>
      </c>
      <c r="N23" s="7">
        <f>I23-J23-M23</f>
        <v>5175</v>
      </c>
    </row>
    <row r="24" ht="18" customHeight="1" outlineLevel="2" spans="1:14">
      <c r="A24" s="4" t="s">
        <v>70</v>
      </c>
      <c r="B24" s="4" t="s">
        <v>71</v>
      </c>
      <c r="C24" s="4" t="s">
        <v>31</v>
      </c>
      <c r="D24" s="4" t="s">
        <v>32</v>
      </c>
      <c r="E24" s="4" t="s">
        <v>72</v>
      </c>
      <c r="F24" s="4">
        <v>6750</v>
      </c>
      <c r="G24" s="4">
        <v>200</v>
      </c>
      <c r="H24" s="5">
        <f>IF(E24="高级",2000,IF(E24="副高",1000,IF(E24="中级",800,500)))</f>
        <v>1000</v>
      </c>
      <c r="I24" s="5">
        <f>SUM(F24:H24)</f>
        <v>7950</v>
      </c>
      <c r="J24" s="7">
        <f>F24*0.105</f>
        <v>708.75</v>
      </c>
      <c r="K24" s="4">
        <v>2000</v>
      </c>
      <c r="L24" s="7">
        <f>I24-J24-K24-5000</f>
        <v>241.25</v>
      </c>
      <c r="M24" s="7">
        <f>IF(L24&lt;=0,0,IF(L24&lt;=3000,(L24*0.03),IF(L24&lt;=12000,(L24*0.1-210),IF(L24&lt;25000,(L24*0.2-1410)))))</f>
        <v>7.2375</v>
      </c>
      <c r="N24" s="7">
        <f>I24-J24-M24</f>
        <v>7234.0125</v>
      </c>
    </row>
    <row r="25" ht="18" customHeight="1" outlineLevel="2" spans="1:14">
      <c r="A25" s="4" t="s">
        <v>73</v>
      </c>
      <c r="B25" s="4" t="s">
        <v>74</v>
      </c>
      <c r="C25" s="4" t="s">
        <v>36</v>
      </c>
      <c r="D25" s="4" t="s">
        <v>32</v>
      </c>
      <c r="E25" s="4" t="s">
        <v>75</v>
      </c>
      <c r="F25" s="4">
        <v>6850</v>
      </c>
      <c r="G25" s="4">
        <v>200</v>
      </c>
      <c r="H25" s="5">
        <f>IF(E25="高级",2000,IF(E25="副高",1000,IF(E25="中级",800,500)))</f>
        <v>2000</v>
      </c>
      <c r="I25" s="5">
        <f>SUM(F25:H25)</f>
        <v>9050</v>
      </c>
      <c r="J25" s="7">
        <f>F25*0.105</f>
        <v>719.25</v>
      </c>
      <c r="K25" s="4">
        <v>2000</v>
      </c>
      <c r="L25" s="7">
        <f>I25-J25-K25-5000</f>
        <v>1330.75</v>
      </c>
      <c r="M25" s="7">
        <f>IF(L25&lt;=0,0,IF(L25&lt;=3000,(L25*0.03),IF(L25&lt;=12000,(L25*0.1-210),IF(L25&lt;25000,(L25*0.2-1410)))))</f>
        <v>39.9225</v>
      </c>
      <c r="N25" s="7">
        <f>I25-J25-M25</f>
        <v>8290.8275</v>
      </c>
    </row>
    <row r="26" ht="18" customHeight="1" outlineLevel="1" spans="1:14">
      <c r="A26" s="4"/>
      <c r="B26" s="4"/>
      <c r="C26" s="4"/>
      <c r="D26" s="6" t="s">
        <v>84</v>
      </c>
      <c r="E26" s="4"/>
      <c r="F26" s="4"/>
      <c r="G26" s="4"/>
      <c r="H26" s="5"/>
      <c r="I26" s="5"/>
      <c r="J26" s="7"/>
      <c r="K26" s="4"/>
      <c r="L26" s="7"/>
      <c r="M26" s="7"/>
      <c r="N26" s="7">
        <f>SUBTOTAL(1,N23:N25)</f>
        <v>6899.94666666667</v>
      </c>
    </row>
    <row r="27" ht="18" customHeight="1" spans="1:14">
      <c r="A27" s="4"/>
      <c r="B27" s="4"/>
      <c r="C27" s="4"/>
      <c r="D27" s="6" t="s">
        <v>85</v>
      </c>
      <c r="E27" s="4"/>
      <c r="F27" s="4"/>
      <c r="G27" s="4"/>
      <c r="H27" s="5"/>
      <c r="I27" s="5"/>
      <c r="J27" s="7"/>
      <c r="K27" s="4"/>
      <c r="L27" s="7"/>
      <c r="M27" s="7"/>
      <c r="N27" s="7">
        <f>SUBTOTAL(1,N3:N25)</f>
        <v>6528.96934210526</v>
      </c>
    </row>
  </sheetData>
  <sortState ref="A3:N21">
    <sortCondition ref="D3"/>
  </sortState>
  <mergeCells count="1">
    <mergeCell ref="A1:N1"/>
  </mergeCells>
  <conditionalFormatting sqref="K3:K27">
    <cfRule type="cellIs" dxfId="0" priority="1" operator="greaterThan">
      <formula>1500</formula>
    </cfRule>
    <cfRule type="cellIs" dxfId="0" priority="2" operator="greaterThan">
      <formula>"1500+$N$28"</formula>
    </cfRule>
  </conditionalFormatting>
  <dataValidations count="2">
    <dataValidation type="list" allowBlank="1" showInputMessage="1" showErrorMessage="1" sqref="D3:D7 D9:D11 D13:D15 D17:D21 D23:D25">
      <formula1>"人事处,财务科,车间,办公室,保卫科"</formula1>
    </dataValidation>
    <dataValidation type="list" allowBlank="1" showInputMessage="1" showErrorMessage="1" sqref="E3:E7 E9:E11 E13:E15 E17:E21 E23:E25">
      <formula1>"初级,中级,副高,高级"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数据透视表</vt:lpstr>
      <vt:lpstr>1月份工资</vt:lpstr>
      <vt:lpstr>排序</vt:lpstr>
      <vt:lpstr>自动筛选</vt:lpstr>
      <vt:lpstr>高级筛选</vt:lpstr>
      <vt:lpstr>分类汇总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t.</cp:lastModifiedBy>
  <dcterms:created xsi:type="dcterms:W3CDTF">2021-06-20T05:54:00Z</dcterms:created>
  <dcterms:modified xsi:type="dcterms:W3CDTF">2025-12-02T11:46:21Z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9A1B96662B5F4323A3E8423065D3FA78_13</vt:lpwstr>
  </property>
  <property fmtid="{D5CDD505-2E9C-101B-9397-08002B2CF9AE}" pid="3" name="KSOProductBuildVer">
    <vt:lpwstr>2052-12.1.0.20305</vt:lpwstr>
  </property>
</Properties>
</file>