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" activeTab="4"/>
  </bookViews>
  <sheets>
    <sheet name="拆分" sheetId="1" r:id="rId1"/>
    <sheet name="冻结" sheetId="8" r:id="rId2"/>
    <sheet name="隐藏" sheetId="9" r:id="rId3"/>
    <sheet name="高级筛选" sheetId="4" r:id="rId4"/>
    <sheet name="分类汇总" sheetId="5" r:id="rId5"/>
  </sheets>
  <definedNames>
    <definedName name="_xlnm._FilterDatabase" localSheetId="3" hidden="1">高级筛选!$A$2:$N$20</definedName>
    <definedName name="_xlnm.Criteria" localSheetId="3">高级筛选!$P$2:$Q$3</definedName>
    <definedName name="_xlnm.Extract" localSheetId="3">高级筛选!$A$23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<sst xmlns="http://schemas.openxmlformats.org/spreadsheetml/2006/main" count="604" uniqueCount="72">
  <si>
    <t>职工工资表</t>
  </si>
  <si>
    <t>编号</t>
  </si>
  <si>
    <t>姓名</t>
  </si>
  <si>
    <t>性别</t>
  </si>
  <si>
    <t>部门</t>
  </si>
  <si>
    <t>职称</t>
  </si>
  <si>
    <t>基本工资</t>
  </si>
  <si>
    <t>全勤奖</t>
  </si>
  <si>
    <t>职称工资</t>
  </si>
  <si>
    <t>应发工资</t>
  </si>
  <si>
    <t>个人社保</t>
  </si>
  <si>
    <t>专项附加扣除</t>
  </si>
  <si>
    <t>应纳税所得额</t>
  </si>
  <si>
    <t>个人所得税</t>
  </si>
  <si>
    <t>实发工资</t>
  </si>
  <si>
    <t>QE001</t>
  </si>
  <si>
    <r>
      <rPr>
        <sz val="11"/>
        <color theme="1"/>
        <rFont val="宋体"/>
        <charset val="134"/>
      </rPr>
      <t>王悦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</si>
  <si>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</si>
  <si>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人事处</t>
    </r>
  </si>
  <si>
    <r>
      <rPr>
        <sz val="11"/>
        <color theme="1"/>
        <rFont val="宋体"/>
        <charset val="134"/>
      </rPr>
      <t>初级</t>
    </r>
  </si>
  <si>
    <t>QE002</t>
  </si>
  <si>
    <r>
      <rPr>
        <sz val="11"/>
        <color theme="1"/>
        <rFont val="宋体"/>
        <charset val="134"/>
      </rPr>
      <t>王芳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</si>
  <si>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</si>
  <si>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财务科</t>
    </r>
  </si>
  <si>
    <t>QE003</t>
  </si>
  <si>
    <r>
      <rPr>
        <sz val="11"/>
        <color theme="1"/>
        <rFont val="宋体"/>
        <charset val="134"/>
      </rPr>
      <t>刘佳妹</t>
    </r>
  </si>
  <si>
    <t>QE004</t>
  </si>
  <si>
    <r>
      <rPr>
        <sz val="11"/>
        <color theme="1"/>
        <rFont val="宋体"/>
        <charset val="134"/>
      </rPr>
      <t>李亮海</t>
    </r>
  </si>
  <si>
    <r>
      <rPr>
        <sz val="11"/>
        <color theme="1"/>
        <rFont val="宋体"/>
        <charset val="134"/>
      </rPr>
      <t>车间</t>
    </r>
  </si>
  <si>
    <t>QE005</t>
  </si>
  <si>
    <r>
      <rPr>
        <sz val="11"/>
        <color theme="1"/>
        <rFont val="宋体"/>
        <charset val="134"/>
      </rPr>
      <t>尹祥</t>
    </r>
  </si>
  <si>
    <t>QE006</t>
  </si>
  <si>
    <r>
      <rPr>
        <sz val="11"/>
        <color theme="1"/>
        <rFont val="宋体"/>
        <charset val="134"/>
      </rPr>
      <t>张洁</t>
    </r>
  </si>
  <si>
    <t>QE007</t>
  </si>
  <si>
    <r>
      <rPr>
        <sz val="11"/>
        <color theme="1"/>
        <rFont val="宋体"/>
        <charset val="134"/>
      </rPr>
      <t>蔡孟庭</t>
    </r>
  </si>
  <si>
    <r>
      <rPr>
        <sz val="11"/>
        <color theme="1"/>
        <rFont val="宋体"/>
        <charset val="134"/>
      </rPr>
      <t>办公室</t>
    </r>
  </si>
  <si>
    <r>
      <rPr>
        <sz val="11"/>
        <color theme="1"/>
        <rFont val="宋体"/>
        <charset val="134"/>
      </rPr>
      <t>中级</t>
    </r>
  </si>
  <si>
    <t>QE008</t>
  </si>
  <si>
    <r>
      <rPr>
        <sz val="11"/>
        <color theme="1"/>
        <rFont val="宋体"/>
        <charset val="134"/>
      </rPr>
      <t>袁玉琳</t>
    </r>
  </si>
  <si>
    <t>QE009</t>
  </si>
  <si>
    <r>
      <rPr>
        <sz val="11"/>
        <color theme="1"/>
        <rFont val="宋体"/>
        <charset val="134"/>
      </rPr>
      <t>蔡天慧</t>
    </r>
  </si>
  <si>
    <t>QE010</t>
  </si>
  <si>
    <r>
      <rPr>
        <sz val="11"/>
        <color theme="1"/>
        <rFont val="宋体"/>
        <charset val="134"/>
      </rPr>
      <t>玉容</t>
    </r>
  </si>
  <si>
    <t>QE011</t>
  </si>
  <si>
    <r>
      <rPr>
        <sz val="11"/>
        <color theme="1"/>
        <rFont val="宋体"/>
        <charset val="134"/>
      </rPr>
      <t>邓东生</t>
    </r>
  </si>
  <si>
    <t>QE012</t>
  </si>
  <si>
    <r>
      <rPr>
        <sz val="11"/>
        <color theme="1"/>
        <rFont val="宋体"/>
        <charset val="134"/>
      </rPr>
      <t>刘思瑶</t>
    </r>
  </si>
  <si>
    <r>
      <rPr>
        <sz val="11"/>
        <color theme="1"/>
        <rFont val="宋体"/>
        <charset val="134"/>
      </rPr>
      <t>保卫科</t>
    </r>
  </si>
  <si>
    <t>QE013</t>
  </si>
  <si>
    <r>
      <rPr>
        <sz val="11"/>
        <color theme="1"/>
        <rFont val="宋体"/>
        <charset val="134"/>
      </rPr>
      <t>刘虹翎</t>
    </r>
  </si>
  <si>
    <t>QE014</t>
  </si>
  <si>
    <r>
      <rPr>
        <sz val="11"/>
        <color theme="1"/>
        <rFont val="宋体"/>
        <charset val="134"/>
      </rPr>
      <t>黄际南</t>
    </r>
  </si>
  <si>
    <t>QE015</t>
  </si>
  <si>
    <r>
      <rPr>
        <sz val="11"/>
        <color theme="1"/>
        <rFont val="宋体"/>
        <charset val="134"/>
      </rPr>
      <t>江兰</t>
    </r>
  </si>
  <si>
    <t>QE016</t>
  </si>
  <si>
    <r>
      <rPr>
        <sz val="11"/>
        <color theme="1"/>
        <rFont val="宋体"/>
        <charset val="134"/>
      </rPr>
      <t>曾青</t>
    </r>
  </si>
  <si>
    <t>QE017</t>
  </si>
  <si>
    <r>
      <rPr>
        <sz val="11"/>
        <color theme="1"/>
        <rFont val="宋体"/>
        <charset val="134"/>
      </rPr>
      <t>毛秀凤</t>
    </r>
  </si>
  <si>
    <r>
      <rPr>
        <sz val="11"/>
        <color theme="1"/>
        <rFont val="宋体"/>
        <charset val="134"/>
      </rPr>
      <t>副高</t>
    </r>
  </si>
  <si>
    <t>QE018</t>
  </si>
  <si>
    <r>
      <rPr>
        <sz val="11"/>
        <color theme="1"/>
        <rFont val="宋体"/>
        <charset val="134"/>
      </rPr>
      <t>龙丹</t>
    </r>
  </si>
  <si>
    <r>
      <rPr>
        <sz val="11"/>
        <color theme="1"/>
        <rFont val="宋体"/>
        <charset val="134"/>
      </rPr>
      <t>高级</t>
    </r>
  </si>
  <si>
    <t>QE019</t>
  </si>
  <si>
    <r>
      <rPr>
        <sz val="11"/>
        <color theme="1"/>
        <rFont val="宋体"/>
        <charset val="134"/>
      </rPr>
      <t>罗平</t>
    </r>
  </si>
  <si>
    <t>女</t>
  </si>
  <si>
    <t>&gt;6000</t>
  </si>
  <si>
    <t>办公室 平均值</t>
  </si>
  <si>
    <t>保卫科 平均值</t>
  </si>
  <si>
    <t>财务科 平均值</t>
  </si>
  <si>
    <t>车间 平均值</t>
  </si>
  <si>
    <t>人事处 平均值</t>
  </si>
  <si>
    <t>总平均值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</si>
</sst>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</numFmts>
  <fonts count="26">
    <font>
      <sz val="11"/>
      <color theme="1"/>
      <name val="宋体"/>
      <charset val="134"/>
      <scheme val="minor"/>
    </font>
    <font>
      <sz val="18"/>
      <color rgb="FF0070C0"/>
      <name val="微软雅黑"/>
      <charset val="134"/>
    </font>
    <font>
      <b/>
      <sz val="10.5"/>
      <color rgb="FF0070C0"/>
      <name val="宋体"/>
      <charset val="134"/>
    </font>
    <font>
      <b/>
      <sz val="11"/>
      <color rgb="FF0070C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opLeftCell="L1" workbookViewId="0">
      <pane xSplit="5940" ySplit="2970" topLeftCell="A1" activePane="bottomRight"/>
      <selection/>
      <selection pane="topRight"/>
      <selection pane="bottomLeft"/>
      <selection pane="bottomRight" activeCell="I18" sqref="I18"/>
    </sheetView>
  </sheetViews>
  <sheetFormatPr defaultColWidth="9" defaultRowHeight="13.5"/>
  <cols>
    <col min="11" max="12" width="18.625" customWidth="1"/>
    <col min="13" max="13" width="11.5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18" customHeight="1" spans="1:14">
      <c r="A3" s="4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>
        <v>5000</v>
      </c>
      <c r="G3" s="4">
        <v>200</v>
      </c>
      <c r="H3" s="5">
        <f>IF(E3="高级",2000,IF(E3="副高",1000,IF(E3="中级",800,500)))</f>
        <v>500</v>
      </c>
      <c r="I3" s="5">
        <f>SUM(F3:H3)</f>
        <v>5700</v>
      </c>
      <c r="J3" s="7">
        <f>F3*0.105</f>
        <v>525</v>
      </c>
      <c r="K3" s="4">
        <v>1100</v>
      </c>
      <c r="L3" s="7">
        <f>I3-J3-K3-5000</f>
        <v>-925</v>
      </c>
      <c r="M3" s="7">
        <f>IF(L3&lt;=0,0,IF(L3&lt;=3000,(L3*0.03),IF(L3&lt;=12000,(L3*0.1-210),IF(L3&lt;25000,(L3*0.2-1410)))))</f>
        <v>0</v>
      </c>
      <c r="N3" s="7">
        <f>I3-J3-M3</f>
        <v>5175</v>
      </c>
    </row>
    <row r="4" ht="18" customHeight="1" spans="1:14">
      <c r="A4" s="4" t="s">
        <v>20</v>
      </c>
      <c r="B4" s="4" t="s">
        <v>21</v>
      </c>
      <c r="C4" s="4" t="s">
        <v>22</v>
      </c>
      <c r="D4" s="4" t="s">
        <v>23</v>
      </c>
      <c r="E4" s="4" t="s">
        <v>19</v>
      </c>
      <c r="F4" s="4">
        <v>5340</v>
      </c>
      <c r="G4" s="4">
        <v>200</v>
      </c>
      <c r="H4" s="5">
        <f t="shared" ref="H4:H21" si="0">IF(E4="高级",2000,IF(E4="副高",1000,IF(E4="中级",800,500)))</f>
        <v>500</v>
      </c>
      <c r="I4" s="5">
        <f t="shared" ref="I4:I21" si="1">SUM(F4:H4)</f>
        <v>6040</v>
      </c>
      <c r="J4" s="7">
        <f t="shared" ref="J4:J21" si="2">F4*0.105</f>
        <v>560.7</v>
      </c>
      <c r="K4" s="4">
        <v>1000</v>
      </c>
      <c r="L4" s="7">
        <f t="shared" ref="L4:L21" si="3">I4-J4-K4-5000</f>
        <v>-520.7</v>
      </c>
      <c r="M4" s="7">
        <f t="shared" ref="M4:M21" si="4">IF(L4&lt;=0,0,IF(L4&lt;=3000,(L4*0.03),IF(L4&lt;=12000,(L4*0.1-210),IF(L4&lt;25000,(L4*0.2-1410)))))</f>
        <v>0</v>
      </c>
      <c r="N4" s="7">
        <f t="shared" ref="N4:N21" si="5">I4-J4-M4</f>
        <v>5479.3</v>
      </c>
    </row>
    <row r="5" ht="18" customHeight="1" spans="1:14">
      <c r="A5" s="4" t="s">
        <v>24</v>
      </c>
      <c r="B5" s="4" t="s">
        <v>25</v>
      </c>
      <c r="C5" s="4" t="s">
        <v>22</v>
      </c>
      <c r="D5" s="4" t="s">
        <v>23</v>
      </c>
      <c r="E5" s="4" t="s">
        <v>19</v>
      </c>
      <c r="F5" s="4">
        <v>5340</v>
      </c>
      <c r="G5" s="4">
        <v>0</v>
      </c>
      <c r="H5" s="5">
        <f t="shared" si="0"/>
        <v>500</v>
      </c>
      <c r="I5" s="5">
        <f t="shared" si="1"/>
        <v>5840</v>
      </c>
      <c r="J5" s="7">
        <f t="shared" si="2"/>
        <v>560.7</v>
      </c>
      <c r="K5" s="4">
        <v>1100</v>
      </c>
      <c r="L5" s="7">
        <f t="shared" si="3"/>
        <v>-820.7</v>
      </c>
      <c r="M5" s="7">
        <f t="shared" si="4"/>
        <v>0</v>
      </c>
      <c r="N5" s="7">
        <f t="shared" si="5"/>
        <v>5279.3</v>
      </c>
    </row>
    <row r="6" ht="18" customHeight="1" spans="1:14">
      <c r="A6" s="4" t="s">
        <v>26</v>
      </c>
      <c r="B6" s="4" t="s">
        <v>27</v>
      </c>
      <c r="C6" s="4" t="s">
        <v>17</v>
      </c>
      <c r="D6" s="4" t="s">
        <v>28</v>
      </c>
      <c r="E6" s="4" t="s">
        <v>19</v>
      </c>
      <c r="F6" s="4">
        <v>5870</v>
      </c>
      <c r="G6" s="4">
        <v>200</v>
      </c>
      <c r="H6" s="5">
        <f t="shared" si="0"/>
        <v>500</v>
      </c>
      <c r="I6" s="5">
        <f t="shared" si="1"/>
        <v>6570</v>
      </c>
      <c r="J6" s="7">
        <f t="shared" si="2"/>
        <v>616.35</v>
      </c>
      <c r="K6" s="4">
        <v>0</v>
      </c>
      <c r="L6" s="7">
        <f t="shared" si="3"/>
        <v>953.65</v>
      </c>
      <c r="M6" s="7">
        <f t="shared" si="4"/>
        <v>28.6095</v>
      </c>
      <c r="N6" s="7">
        <f t="shared" si="5"/>
        <v>5925.0405</v>
      </c>
    </row>
    <row r="7" ht="18" customHeight="1" spans="1:14">
      <c r="A7" s="4" t="s">
        <v>29</v>
      </c>
      <c r="B7" s="4" t="s">
        <v>30</v>
      </c>
      <c r="C7" s="4" t="s">
        <v>17</v>
      </c>
      <c r="D7" s="4" t="s">
        <v>28</v>
      </c>
      <c r="E7" s="4" t="s">
        <v>19</v>
      </c>
      <c r="F7" s="4">
        <v>5870</v>
      </c>
      <c r="G7" s="4">
        <v>200</v>
      </c>
      <c r="H7" s="5">
        <f t="shared" si="0"/>
        <v>500</v>
      </c>
      <c r="I7" s="5">
        <f t="shared" si="1"/>
        <v>6570</v>
      </c>
      <c r="J7" s="7">
        <f t="shared" si="2"/>
        <v>616.35</v>
      </c>
      <c r="K7" s="4">
        <v>1100</v>
      </c>
      <c r="L7" s="7">
        <f t="shared" si="3"/>
        <v>-146.35</v>
      </c>
      <c r="M7" s="7">
        <f t="shared" si="4"/>
        <v>0</v>
      </c>
      <c r="N7" s="7">
        <f t="shared" si="5"/>
        <v>5953.65</v>
      </c>
    </row>
    <row r="8" ht="18" customHeight="1" spans="1:14">
      <c r="A8" s="4" t="s">
        <v>31</v>
      </c>
      <c r="B8" s="4" t="s">
        <v>32</v>
      </c>
      <c r="C8" s="4" t="s">
        <v>22</v>
      </c>
      <c r="D8" s="4" t="s">
        <v>28</v>
      </c>
      <c r="E8" s="4" t="s">
        <v>19</v>
      </c>
      <c r="F8" s="4">
        <v>5750</v>
      </c>
      <c r="G8" s="4">
        <v>0</v>
      </c>
      <c r="H8" s="5">
        <f t="shared" si="0"/>
        <v>500</v>
      </c>
      <c r="I8" s="5">
        <f t="shared" si="1"/>
        <v>6250</v>
      </c>
      <c r="J8" s="7">
        <f t="shared" si="2"/>
        <v>603.75</v>
      </c>
      <c r="K8" s="4">
        <v>0</v>
      </c>
      <c r="L8" s="7">
        <f t="shared" si="3"/>
        <v>646.25</v>
      </c>
      <c r="M8" s="7">
        <f t="shared" si="4"/>
        <v>19.3875</v>
      </c>
      <c r="N8" s="7">
        <f t="shared" si="5"/>
        <v>5626.8625</v>
      </c>
    </row>
    <row r="9" ht="18" customHeight="1" spans="1:14">
      <c r="A9" s="4" t="s">
        <v>33</v>
      </c>
      <c r="B9" s="4" t="s">
        <v>34</v>
      </c>
      <c r="C9" s="4" t="s">
        <v>17</v>
      </c>
      <c r="D9" s="4" t="s">
        <v>35</v>
      </c>
      <c r="E9" s="4" t="s">
        <v>36</v>
      </c>
      <c r="F9" s="4">
        <v>6570</v>
      </c>
      <c r="G9" s="4">
        <v>200</v>
      </c>
      <c r="H9" s="5">
        <f t="shared" si="0"/>
        <v>800</v>
      </c>
      <c r="I9" s="5">
        <f t="shared" si="1"/>
        <v>7570</v>
      </c>
      <c r="J9" s="7">
        <f t="shared" si="2"/>
        <v>689.85</v>
      </c>
      <c r="K9" s="4">
        <v>1000</v>
      </c>
      <c r="L9" s="7">
        <f t="shared" si="3"/>
        <v>880.15</v>
      </c>
      <c r="M9" s="7">
        <f t="shared" si="4"/>
        <v>26.4045</v>
      </c>
      <c r="N9" s="7">
        <f t="shared" si="5"/>
        <v>6853.7455</v>
      </c>
    </row>
    <row r="10" ht="18" customHeight="1" spans="1:14">
      <c r="A10" s="4" t="s">
        <v>37</v>
      </c>
      <c r="B10" s="4" t="s">
        <v>38</v>
      </c>
      <c r="C10" s="4" t="s">
        <v>17</v>
      </c>
      <c r="D10" s="4" t="s">
        <v>35</v>
      </c>
      <c r="E10" s="4" t="s">
        <v>36</v>
      </c>
      <c r="F10" s="4">
        <v>6570</v>
      </c>
      <c r="G10" s="4">
        <v>200</v>
      </c>
      <c r="H10" s="5">
        <f t="shared" si="0"/>
        <v>800</v>
      </c>
      <c r="I10" s="5">
        <f t="shared" si="1"/>
        <v>7570</v>
      </c>
      <c r="J10" s="7">
        <f t="shared" si="2"/>
        <v>689.85</v>
      </c>
      <c r="K10" s="4">
        <v>2000</v>
      </c>
      <c r="L10" s="7">
        <f t="shared" si="3"/>
        <v>-119.85</v>
      </c>
      <c r="M10" s="7">
        <f t="shared" si="4"/>
        <v>0</v>
      </c>
      <c r="N10" s="7">
        <f t="shared" si="5"/>
        <v>6880.15</v>
      </c>
    </row>
    <row r="11" ht="18" customHeight="1" spans="1:14">
      <c r="A11" s="4" t="s">
        <v>39</v>
      </c>
      <c r="B11" s="4" t="s">
        <v>40</v>
      </c>
      <c r="C11" s="4" t="s">
        <v>22</v>
      </c>
      <c r="D11" s="4" t="s">
        <v>23</v>
      </c>
      <c r="E11" s="4" t="s">
        <v>36</v>
      </c>
      <c r="F11" s="4">
        <v>6580</v>
      </c>
      <c r="G11" s="4">
        <v>200</v>
      </c>
      <c r="H11" s="5">
        <f t="shared" si="0"/>
        <v>800</v>
      </c>
      <c r="I11" s="5">
        <f t="shared" si="1"/>
        <v>7580</v>
      </c>
      <c r="J11" s="7">
        <f t="shared" si="2"/>
        <v>690.9</v>
      </c>
      <c r="K11" s="4">
        <v>1000</v>
      </c>
      <c r="L11" s="7">
        <f t="shared" si="3"/>
        <v>889.1</v>
      </c>
      <c r="M11" s="7">
        <f t="shared" si="4"/>
        <v>26.673</v>
      </c>
      <c r="N11" s="7">
        <f t="shared" si="5"/>
        <v>6862.427</v>
      </c>
    </row>
    <row r="12" ht="18" customHeight="1" spans="1:14">
      <c r="A12" s="4" t="s">
        <v>41</v>
      </c>
      <c r="B12" s="4" t="s">
        <v>42</v>
      </c>
      <c r="C12" s="4" t="s">
        <v>17</v>
      </c>
      <c r="D12" s="4" t="s">
        <v>28</v>
      </c>
      <c r="E12" s="4" t="s">
        <v>36</v>
      </c>
      <c r="F12" s="4">
        <v>6150</v>
      </c>
      <c r="G12" s="4">
        <v>200</v>
      </c>
      <c r="H12" s="5">
        <f t="shared" si="0"/>
        <v>800</v>
      </c>
      <c r="I12" s="5">
        <f t="shared" si="1"/>
        <v>7150</v>
      </c>
      <c r="J12" s="7">
        <f t="shared" si="2"/>
        <v>645.75</v>
      </c>
      <c r="K12" s="4">
        <v>0</v>
      </c>
      <c r="L12" s="7">
        <f t="shared" si="3"/>
        <v>1504.25</v>
      </c>
      <c r="M12" s="7">
        <f t="shared" si="4"/>
        <v>45.1275</v>
      </c>
      <c r="N12" s="7">
        <f t="shared" si="5"/>
        <v>6459.1225</v>
      </c>
    </row>
    <row r="13" ht="18" customHeight="1" spans="1:14">
      <c r="A13" s="4" t="s">
        <v>43</v>
      </c>
      <c r="B13" s="4" t="s">
        <v>44</v>
      </c>
      <c r="C13" s="4" t="s">
        <v>17</v>
      </c>
      <c r="D13" s="4" t="s">
        <v>28</v>
      </c>
      <c r="E13" s="4" t="s">
        <v>36</v>
      </c>
      <c r="F13" s="4">
        <v>6450</v>
      </c>
      <c r="G13" s="4">
        <v>0</v>
      </c>
      <c r="H13" s="5">
        <f t="shared" si="0"/>
        <v>800</v>
      </c>
      <c r="I13" s="5">
        <f t="shared" si="1"/>
        <v>7250</v>
      </c>
      <c r="J13" s="7">
        <f t="shared" si="2"/>
        <v>677.25</v>
      </c>
      <c r="K13" s="4">
        <v>1100</v>
      </c>
      <c r="L13" s="7">
        <f t="shared" si="3"/>
        <v>472.75</v>
      </c>
      <c r="M13" s="7">
        <f t="shared" si="4"/>
        <v>14.1825</v>
      </c>
      <c r="N13" s="7">
        <f t="shared" si="5"/>
        <v>6558.5675</v>
      </c>
    </row>
    <row r="14" ht="18" customHeight="1" spans="1:14">
      <c r="A14" s="4" t="s">
        <v>45</v>
      </c>
      <c r="B14" s="4" t="s">
        <v>46</v>
      </c>
      <c r="C14" s="4" t="s">
        <v>22</v>
      </c>
      <c r="D14" s="4" t="s">
        <v>47</v>
      </c>
      <c r="E14" s="4" t="s">
        <v>36</v>
      </c>
      <c r="F14" s="4">
        <v>6320</v>
      </c>
      <c r="G14" s="4">
        <v>200</v>
      </c>
      <c r="H14" s="5">
        <f t="shared" si="0"/>
        <v>800</v>
      </c>
      <c r="I14" s="5">
        <f t="shared" si="1"/>
        <v>7320</v>
      </c>
      <c r="J14" s="7">
        <f t="shared" si="2"/>
        <v>663.6</v>
      </c>
      <c r="K14" s="4">
        <v>1100</v>
      </c>
      <c r="L14" s="7">
        <f t="shared" si="3"/>
        <v>556.4</v>
      </c>
      <c r="M14" s="7">
        <f t="shared" si="4"/>
        <v>16.692</v>
      </c>
      <c r="N14" s="7">
        <f t="shared" si="5"/>
        <v>6639.708</v>
      </c>
    </row>
    <row r="15" ht="18" customHeight="1" spans="1:14">
      <c r="A15" s="4" t="s">
        <v>48</v>
      </c>
      <c r="B15" s="4" t="s">
        <v>49</v>
      </c>
      <c r="C15" s="4" t="s">
        <v>22</v>
      </c>
      <c r="D15" s="4" t="s">
        <v>35</v>
      </c>
      <c r="E15" s="4" t="s">
        <v>36</v>
      </c>
      <c r="F15" s="4">
        <v>6420</v>
      </c>
      <c r="G15" s="4">
        <v>200</v>
      </c>
      <c r="H15" s="5">
        <f t="shared" si="0"/>
        <v>800</v>
      </c>
      <c r="I15" s="5">
        <f t="shared" si="1"/>
        <v>7420</v>
      </c>
      <c r="J15" s="7">
        <f t="shared" si="2"/>
        <v>674.1</v>
      </c>
      <c r="K15" s="4">
        <v>2000</v>
      </c>
      <c r="L15" s="7">
        <f t="shared" si="3"/>
        <v>-254.1</v>
      </c>
      <c r="M15" s="7">
        <f t="shared" si="4"/>
        <v>0</v>
      </c>
      <c r="N15" s="7">
        <f t="shared" si="5"/>
        <v>6745.9</v>
      </c>
    </row>
    <row r="16" ht="18" customHeight="1" spans="1:14">
      <c r="A16" s="4" t="s">
        <v>50</v>
      </c>
      <c r="B16" s="4" t="s">
        <v>51</v>
      </c>
      <c r="C16" s="4" t="s">
        <v>17</v>
      </c>
      <c r="D16" s="4" t="s">
        <v>47</v>
      </c>
      <c r="E16" s="4" t="s">
        <v>36</v>
      </c>
      <c r="F16" s="4">
        <v>6480</v>
      </c>
      <c r="G16" s="4">
        <v>0</v>
      </c>
      <c r="H16" s="5">
        <f t="shared" si="0"/>
        <v>800</v>
      </c>
      <c r="I16" s="5">
        <f t="shared" si="1"/>
        <v>7280</v>
      </c>
      <c r="J16" s="7">
        <f t="shared" si="2"/>
        <v>680.4</v>
      </c>
      <c r="K16" s="4">
        <v>1000</v>
      </c>
      <c r="L16" s="7">
        <f t="shared" si="3"/>
        <v>599.6</v>
      </c>
      <c r="M16" s="7">
        <f t="shared" si="4"/>
        <v>17.988</v>
      </c>
      <c r="N16" s="7">
        <f t="shared" si="5"/>
        <v>6581.612</v>
      </c>
    </row>
    <row r="17" ht="18" customHeight="1" spans="1:14">
      <c r="A17" s="4" t="s">
        <v>52</v>
      </c>
      <c r="B17" s="4" t="s">
        <v>53</v>
      </c>
      <c r="C17" s="4" t="s">
        <v>22</v>
      </c>
      <c r="D17" s="4" t="s">
        <v>35</v>
      </c>
      <c r="E17" s="4" t="s">
        <v>36</v>
      </c>
      <c r="F17" s="4">
        <v>6410</v>
      </c>
      <c r="G17" s="4">
        <v>200</v>
      </c>
      <c r="H17" s="5">
        <f t="shared" si="0"/>
        <v>800</v>
      </c>
      <c r="I17" s="5">
        <f t="shared" si="1"/>
        <v>7410</v>
      </c>
      <c r="J17" s="7">
        <f t="shared" si="2"/>
        <v>673.05</v>
      </c>
      <c r="K17" s="4">
        <v>1000</v>
      </c>
      <c r="L17" s="7">
        <f t="shared" si="3"/>
        <v>736.95</v>
      </c>
      <c r="M17" s="7">
        <f t="shared" si="4"/>
        <v>22.1085</v>
      </c>
      <c r="N17" s="7">
        <f t="shared" si="5"/>
        <v>6714.8415</v>
      </c>
    </row>
    <row r="18" ht="18" customHeight="1" spans="1:14">
      <c r="A18" s="4" t="s">
        <v>54</v>
      </c>
      <c r="B18" s="4" t="s">
        <v>55</v>
      </c>
      <c r="C18" s="4" t="s">
        <v>22</v>
      </c>
      <c r="D18" s="4" t="s">
        <v>35</v>
      </c>
      <c r="E18" s="4" t="s">
        <v>36</v>
      </c>
      <c r="F18" s="4">
        <v>6410</v>
      </c>
      <c r="G18" s="4">
        <v>0</v>
      </c>
      <c r="H18" s="5">
        <f t="shared" si="0"/>
        <v>800</v>
      </c>
      <c r="I18" s="5">
        <f t="shared" si="1"/>
        <v>7210</v>
      </c>
      <c r="J18" s="7">
        <f t="shared" si="2"/>
        <v>673.05</v>
      </c>
      <c r="K18" s="4">
        <v>1000</v>
      </c>
      <c r="L18" s="7">
        <f t="shared" si="3"/>
        <v>536.95</v>
      </c>
      <c r="M18" s="7">
        <f t="shared" si="4"/>
        <v>16.1085</v>
      </c>
      <c r="N18" s="7">
        <f t="shared" si="5"/>
        <v>6520.8415</v>
      </c>
    </row>
    <row r="19" ht="18" customHeight="1" spans="1:14">
      <c r="A19" s="4" t="s">
        <v>56</v>
      </c>
      <c r="B19" s="4" t="s">
        <v>57</v>
      </c>
      <c r="C19" s="4" t="s">
        <v>17</v>
      </c>
      <c r="D19" s="4" t="s">
        <v>18</v>
      </c>
      <c r="E19" s="4" t="s">
        <v>58</v>
      </c>
      <c r="F19" s="4">
        <v>6750</v>
      </c>
      <c r="G19" s="4">
        <v>200</v>
      </c>
      <c r="H19" s="5">
        <f t="shared" si="0"/>
        <v>1000</v>
      </c>
      <c r="I19" s="5">
        <f t="shared" si="1"/>
        <v>7950</v>
      </c>
      <c r="J19" s="7">
        <f t="shared" si="2"/>
        <v>708.75</v>
      </c>
      <c r="K19" s="4">
        <v>2000</v>
      </c>
      <c r="L19" s="7">
        <f t="shared" si="3"/>
        <v>241.25</v>
      </c>
      <c r="M19" s="7">
        <f t="shared" si="4"/>
        <v>7.2375</v>
      </c>
      <c r="N19" s="7">
        <f t="shared" si="5"/>
        <v>7234.0125</v>
      </c>
    </row>
    <row r="20" ht="18" customHeight="1" spans="1:14">
      <c r="A20" s="4" t="s">
        <v>59</v>
      </c>
      <c r="B20" s="4" t="s">
        <v>60</v>
      </c>
      <c r="C20" s="4" t="s">
        <v>22</v>
      </c>
      <c r="D20" s="4" t="s">
        <v>18</v>
      </c>
      <c r="E20" s="4" t="s">
        <v>61</v>
      </c>
      <c r="F20" s="4">
        <v>6850</v>
      </c>
      <c r="G20" s="4">
        <v>200</v>
      </c>
      <c r="H20" s="5">
        <f t="shared" si="0"/>
        <v>2000</v>
      </c>
      <c r="I20" s="5">
        <f t="shared" si="1"/>
        <v>9050</v>
      </c>
      <c r="J20" s="7">
        <f t="shared" si="2"/>
        <v>719.25</v>
      </c>
      <c r="K20" s="4">
        <v>2000</v>
      </c>
      <c r="L20" s="7">
        <f t="shared" si="3"/>
        <v>1330.75</v>
      </c>
      <c r="M20" s="7">
        <f t="shared" si="4"/>
        <v>39.9225</v>
      </c>
      <c r="N20" s="7">
        <f t="shared" si="5"/>
        <v>8290.8275</v>
      </c>
    </row>
    <row r="21" ht="18" customHeight="1" spans="1:14">
      <c r="A21" s="4" t="s">
        <v>62</v>
      </c>
      <c r="B21" s="4" t="s">
        <v>63</v>
      </c>
      <c r="C21" s="4" t="s">
        <v>17</v>
      </c>
      <c r="D21" s="4" t="s">
        <v>47</v>
      </c>
      <c r="E21" s="4" t="s">
        <v>61</v>
      </c>
      <c r="F21" s="4">
        <v>6860</v>
      </c>
      <c r="G21" s="4">
        <v>200</v>
      </c>
      <c r="H21" s="5">
        <f t="shared" si="0"/>
        <v>2000</v>
      </c>
      <c r="I21" s="5">
        <f t="shared" si="1"/>
        <v>9060</v>
      </c>
      <c r="J21" s="7">
        <f t="shared" si="2"/>
        <v>720.3</v>
      </c>
      <c r="K21" s="4">
        <v>1000</v>
      </c>
      <c r="L21" s="7">
        <f t="shared" si="3"/>
        <v>2339.7</v>
      </c>
      <c r="M21" s="7">
        <f t="shared" si="4"/>
        <v>70.191</v>
      </c>
      <c r="N21" s="7">
        <f t="shared" si="5"/>
        <v>8269.509</v>
      </c>
    </row>
  </sheetData>
  <mergeCells count="1">
    <mergeCell ref="A1:N1"/>
  </mergeCells>
  <conditionalFormatting sqref="K3:K21">
    <cfRule type="cellIs" dxfId="0" priority="2" operator="greaterThan">
      <formula>"1500+$N$28"</formula>
    </cfRule>
    <cfRule type="cellIs" dxfId="0" priority="1" operator="greaterThan">
      <formula>1500</formula>
    </cfRule>
  </conditionalFormatting>
  <dataValidations count="2">
    <dataValidation type="list" allowBlank="1" showInputMessage="1" showErrorMessage="1" sqref="D3:D21">
      <formula1>"人事处,财务科,车间,办公室,保卫科"</formula1>
    </dataValidation>
    <dataValidation type="list" allowBlank="1" showInputMessage="1" showErrorMessage="1" sqref="E3:E21">
      <formula1>"初级,中级,副高,高级"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pane ySplit="2" topLeftCell="A3" activePane="bottomLeft" state="frozen"/>
      <selection/>
      <selection pane="bottomLeft" activeCell="G4" sqref="G4"/>
    </sheetView>
  </sheetViews>
  <sheetFormatPr defaultColWidth="9" defaultRowHeight="13.5"/>
  <cols>
    <col min="11" max="12" width="18.625" customWidth="1"/>
    <col min="13" max="13" width="11.5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18" customHeight="1" spans="1:14">
      <c r="A3" s="4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>
        <v>5000</v>
      </c>
      <c r="G3" s="4">
        <v>200</v>
      </c>
      <c r="H3" s="5">
        <f t="shared" ref="H3:H21" si="0">IF(E3="高级",2000,IF(E3="副高",1000,IF(E3="中级",800,500)))</f>
        <v>500</v>
      </c>
      <c r="I3" s="5">
        <f t="shared" ref="I3:I21" si="1">SUM(F3:H3)</f>
        <v>5700</v>
      </c>
      <c r="J3" s="7">
        <f t="shared" ref="J3:J21" si="2">F3*0.105</f>
        <v>525</v>
      </c>
      <c r="K3" s="4">
        <v>1100</v>
      </c>
      <c r="L3" s="7">
        <f t="shared" ref="L3:L21" si="3">I3-J3-K3-5000</f>
        <v>-925</v>
      </c>
      <c r="M3" s="7">
        <f t="shared" ref="M3:M21" si="4">IF(L3&lt;=0,0,IF(L3&lt;=3000,(L3*0.03),IF(L3&lt;=12000,(L3*0.1-210),IF(L3&lt;25000,(L3*0.2-1410)))))</f>
        <v>0</v>
      </c>
      <c r="N3" s="7">
        <f t="shared" ref="N3:N21" si="5">I3-J3-M3</f>
        <v>5175</v>
      </c>
    </row>
    <row r="4" ht="18" customHeight="1" spans="1:14">
      <c r="A4" s="4" t="s">
        <v>20</v>
      </c>
      <c r="B4" s="4" t="s">
        <v>21</v>
      </c>
      <c r="C4" s="4" t="s">
        <v>22</v>
      </c>
      <c r="D4" s="4" t="s">
        <v>23</v>
      </c>
      <c r="E4" s="4" t="s">
        <v>19</v>
      </c>
      <c r="F4" s="4">
        <v>5340</v>
      </c>
      <c r="G4" s="4">
        <v>200</v>
      </c>
      <c r="H4" s="5">
        <f t="shared" si="0"/>
        <v>500</v>
      </c>
      <c r="I4" s="5">
        <f t="shared" si="1"/>
        <v>6040</v>
      </c>
      <c r="J4" s="7">
        <f t="shared" si="2"/>
        <v>560.7</v>
      </c>
      <c r="K4" s="4">
        <v>1000</v>
      </c>
      <c r="L4" s="7">
        <f t="shared" si="3"/>
        <v>-520.7</v>
      </c>
      <c r="M4" s="7">
        <f t="shared" si="4"/>
        <v>0</v>
      </c>
      <c r="N4" s="7">
        <f t="shared" si="5"/>
        <v>5479.3</v>
      </c>
    </row>
    <row r="5" ht="18" customHeight="1" spans="1:14">
      <c r="A5" s="4" t="s">
        <v>24</v>
      </c>
      <c r="B5" s="4" t="s">
        <v>25</v>
      </c>
      <c r="C5" s="4" t="s">
        <v>22</v>
      </c>
      <c r="D5" s="4" t="s">
        <v>23</v>
      </c>
      <c r="E5" s="4" t="s">
        <v>19</v>
      </c>
      <c r="F5" s="4">
        <v>5340</v>
      </c>
      <c r="G5" s="4">
        <v>0</v>
      </c>
      <c r="H5" s="5">
        <f t="shared" si="0"/>
        <v>500</v>
      </c>
      <c r="I5" s="5">
        <f t="shared" si="1"/>
        <v>5840</v>
      </c>
      <c r="J5" s="7">
        <f t="shared" si="2"/>
        <v>560.7</v>
      </c>
      <c r="K5" s="4">
        <v>1100</v>
      </c>
      <c r="L5" s="7">
        <f t="shared" si="3"/>
        <v>-820.7</v>
      </c>
      <c r="M5" s="7">
        <f t="shared" si="4"/>
        <v>0</v>
      </c>
      <c r="N5" s="7">
        <f t="shared" si="5"/>
        <v>5279.3</v>
      </c>
    </row>
    <row r="6" ht="18" customHeight="1" spans="1:14">
      <c r="A6" s="4" t="s">
        <v>26</v>
      </c>
      <c r="B6" s="4" t="s">
        <v>27</v>
      </c>
      <c r="C6" s="4" t="s">
        <v>17</v>
      </c>
      <c r="D6" s="4" t="s">
        <v>28</v>
      </c>
      <c r="E6" s="4" t="s">
        <v>19</v>
      </c>
      <c r="F6" s="4">
        <v>5870</v>
      </c>
      <c r="G6" s="4">
        <v>200</v>
      </c>
      <c r="H6" s="5">
        <f t="shared" si="0"/>
        <v>500</v>
      </c>
      <c r="I6" s="5">
        <f t="shared" si="1"/>
        <v>6570</v>
      </c>
      <c r="J6" s="7">
        <f t="shared" si="2"/>
        <v>616.35</v>
      </c>
      <c r="K6" s="4">
        <v>0</v>
      </c>
      <c r="L6" s="7">
        <f t="shared" si="3"/>
        <v>953.65</v>
      </c>
      <c r="M6" s="7">
        <f t="shared" si="4"/>
        <v>28.6095</v>
      </c>
      <c r="N6" s="7">
        <f t="shared" si="5"/>
        <v>5925.0405</v>
      </c>
    </row>
    <row r="7" ht="18" customHeight="1" spans="1:14">
      <c r="A7" s="4" t="s">
        <v>29</v>
      </c>
      <c r="B7" s="4" t="s">
        <v>30</v>
      </c>
      <c r="C7" s="4" t="s">
        <v>17</v>
      </c>
      <c r="D7" s="4" t="s">
        <v>28</v>
      </c>
      <c r="E7" s="4" t="s">
        <v>19</v>
      </c>
      <c r="F7" s="4">
        <v>5870</v>
      </c>
      <c r="G7" s="4">
        <v>200</v>
      </c>
      <c r="H7" s="5">
        <f t="shared" si="0"/>
        <v>500</v>
      </c>
      <c r="I7" s="5">
        <f t="shared" si="1"/>
        <v>6570</v>
      </c>
      <c r="J7" s="7">
        <f t="shared" si="2"/>
        <v>616.35</v>
      </c>
      <c r="K7" s="4">
        <v>1100</v>
      </c>
      <c r="L7" s="7">
        <f t="shared" si="3"/>
        <v>-146.35</v>
      </c>
      <c r="M7" s="7">
        <f t="shared" si="4"/>
        <v>0</v>
      </c>
      <c r="N7" s="7">
        <f t="shared" si="5"/>
        <v>5953.65</v>
      </c>
    </row>
    <row r="8" ht="18" customHeight="1" spans="1:14">
      <c r="A8" s="4" t="s">
        <v>31</v>
      </c>
      <c r="B8" s="4" t="s">
        <v>32</v>
      </c>
      <c r="C8" s="4" t="s">
        <v>22</v>
      </c>
      <c r="D8" s="4" t="s">
        <v>28</v>
      </c>
      <c r="E8" s="4" t="s">
        <v>19</v>
      </c>
      <c r="F8" s="4">
        <v>5750</v>
      </c>
      <c r="G8" s="4">
        <v>0</v>
      </c>
      <c r="H8" s="5">
        <f t="shared" si="0"/>
        <v>500</v>
      </c>
      <c r="I8" s="5">
        <f t="shared" si="1"/>
        <v>6250</v>
      </c>
      <c r="J8" s="7">
        <f t="shared" si="2"/>
        <v>603.75</v>
      </c>
      <c r="K8" s="4">
        <v>0</v>
      </c>
      <c r="L8" s="7">
        <f t="shared" si="3"/>
        <v>646.25</v>
      </c>
      <c r="M8" s="7">
        <f t="shared" si="4"/>
        <v>19.3875</v>
      </c>
      <c r="N8" s="7">
        <f t="shared" si="5"/>
        <v>5626.8625</v>
      </c>
    </row>
    <row r="9" ht="18" customHeight="1" spans="1:14">
      <c r="A9" s="4" t="s">
        <v>33</v>
      </c>
      <c r="B9" s="4" t="s">
        <v>34</v>
      </c>
      <c r="C9" s="4" t="s">
        <v>17</v>
      </c>
      <c r="D9" s="4" t="s">
        <v>35</v>
      </c>
      <c r="E9" s="4" t="s">
        <v>36</v>
      </c>
      <c r="F9" s="4">
        <v>6570</v>
      </c>
      <c r="G9" s="4">
        <v>200</v>
      </c>
      <c r="H9" s="5">
        <f t="shared" si="0"/>
        <v>800</v>
      </c>
      <c r="I9" s="5">
        <f t="shared" si="1"/>
        <v>7570</v>
      </c>
      <c r="J9" s="7">
        <f t="shared" si="2"/>
        <v>689.85</v>
      </c>
      <c r="K9" s="4">
        <v>1000</v>
      </c>
      <c r="L9" s="7">
        <f t="shared" si="3"/>
        <v>880.15</v>
      </c>
      <c r="M9" s="7">
        <f t="shared" si="4"/>
        <v>26.4045</v>
      </c>
      <c r="N9" s="7">
        <f t="shared" si="5"/>
        <v>6853.7455</v>
      </c>
    </row>
    <row r="10" ht="18" customHeight="1" spans="1:14">
      <c r="A10" s="4" t="s">
        <v>37</v>
      </c>
      <c r="B10" s="4" t="s">
        <v>38</v>
      </c>
      <c r="C10" s="4" t="s">
        <v>17</v>
      </c>
      <c r="D10" s="4" t="s">
        <v>35</v>
      </c>
      <c r="E10" s="4" t="s">
        <v>36</v>
      </c>
      <c r="F10" s="4">
        <v>6570</v>
      </c>
      <c r="G10" s="4">
        <v>200</v>
      </c>
      <c r="H10" s="5">
        <f t="shared" si="0"/>
        <v>800</v>
      </c>
      <c r="I10" s="5">
        <f t="shared" si="1"/>
        <v>7570</v>
      </c>
      <c r="J10" s="7">
        <f t="shared" si="2"/>
        <v>689.85</v>
      </c>
      <c r="K10" s="4">
        <v>2000</v>
      </c>
      <c r="L10" s="7">
        <f t="shared" si="3"/>
        <v>-119.85</v>
      </c>
      <c r="M10" s="7">
        <f t="shared" si="4"/>
        <v>0</v>
      </c>
      <c r="N10" s="7">
        <f t="shared" si="5"/>
        <v>6880.15</v>
      </c>
    </row>
    <row r="11" ht="18" customHeight="1" spans="1:14">
      <c r="A11" s="4" t="s">
        <v>39</v>
      </c>
      <c r="B11" s="4" t="s">
        <v>40</v>
      </c>
      <c r="C11" s="4" t="s">
        <v>22</v>
      </c>
      <c r="D11" s="4" t="s">
        <v>23</v>
      </c>
      <c r="E11" s="4" t="s">
        <v>36</v>
      </c>
      <c r="F11" s="4">
        <v>6580</v>
      </c>
      <c r="G11" s="4">
        <v>200</v>
      </c>
      <c r="H11" s="5">
        <f t="shared" si="0"/>
        <v>800</v>
      </c>
      <c r="I11" s="5">
        <f t="shared" si="1"/>
        <v>7580</v>
      </c>
      <c r="J11" s="7">
        <f t="shared" si="2"/>
        <v>690.9</v>
      </c>
      <c r="K11" s="4">
        <v>1000</v>
      </c>
      <c r="L11" s="7">
        <f t="shared" si="3"/>
        <v>889.1</v>
      </c>
      <c r="M11" s="7">
        <f t="shared" si="4"/>
        <v>26.673</v>
      </c>
      <c r="N11" s="7">
        <f t="shared" si="5"/>
        <v>6862.427</v>
      </c>
    </row>
    <row r="12" ht="18" customHeight="1" spans="1:14">
      <c r="A12" s="4" t="s">
        <v>41</v>
      </c>
      <c r="B12" s="4" t="s">
        <v>42</v>
      </c>
      <c r="C12" s="4" t="s">
        <v>17</v>
      </c>
      <c r="D12" s="4" t="s">
        <v>28</v>
      </c>
      <c r="E12" s="4" t="s">
        <v>36</v>
      </c>
      <c r="F12" s="4">
        <v>6150</v>
      </c>
      <c r="G12" s="4">
        <v>200</v>
      </c>
      <c r="H12" s="5">
        <f t="shared" si="0"/>
        <v>800</v>
      </c>
      <c r="I12" s="5">
        <f t="shared" si="1"/>
        <v>7150</v>
      </c>
      <c r="J12" s="7">
        <f t="shared" si="2"/>
        <v>645.75</v>
      </c>
      <c r="K12" s="4">
        <v>0</v>
      </c>
      <c r="L12" s="7">
        <f t="shared" si="3"/>
        <v>1504.25</v>
      </c>
      <c r="M12" s="7">
        <f t="shared" si="4"/>
        <v>45.1275</v>
      </c>
      <c r="N12" s="7">
        <f t="shared" si="5"/>
        <v>6459.1225</v>
      </c>
    </row>
    <row r="13" ht="18" customHeight="1" spans="1:14">
      <c r="A13" s="4" t="s">
        <v>43</v>
      </c>
      <c r="B13" s="4" t="s">
        <v>44</v>
      </c>
      <c r="C13" s="4" t="s">
        <v>17</v>
      </c>
      <c r="D13" s="4" t="s">
        <v>28</v>
      </c>
      <c r="E13" s="4" t="s">
        <v>36</v>
      </c>
      <c r="F13" s="4">
        <v>6450</v>
      </c>
      <c r="G13" s="4">
        <v>0</v>
      </c>
      <c r="H13" s="5">
        <f t="shared" si="0"/>
        <v>800</v>
      </c>
      <c r="I13" s="5">
        <f t="shared" si="1"/>
        <v>7250</v>
      </c>
      <c r="J13" s="7">
        <f t="shared" si="2"/>
        <v>677.25</v>
      </c>
      <c r="K13" s="4">
        <v>1100</v>
      </c>
      <c r="L13" s="7">
        <f t="shared" si="3"/>
        <v>472.75</v>
      </c>
      <c r="M13" s="7">
        <f t="shared" si="4"/>
        <v>14.1825</v>
      </c>
      <c r="N13" s="7">
        <f t="shared" si="5"/>
        <v>6558.5675</v>
      </c>
    </row>
    <row r="14" ht="18" customHeight="1" spans="1:14">
      <c r="A14" s="4" t="s">
        <v>45</v>
      </c>
      <c r="B14" s="4" t="s">
        <v>46</v>
      </c>
      <c r="C14" s="4" t="s">
        <v>22</v>
      </c>
      <c r="D14" s="4" t="s">
        <v>47</v>
      </c>
      <c r="E14" s="4" t="s">
        <v>36</v>
      </c>
      <c r="F14" s="4">
        <v>6320</v>
      </c>
      <c r="G14" s="4">
        <v>200</v>
      </c>
      <c r="H14" s="5">
        <f t="shared" si="0"/>
        <v>800</v>
      </c>
      <c r="I14" s="5">
        <f t="shared" si="1"/>
        <v>7320</v>
      </c>
      <c r="J14" s="7">
        <f t="shared" si="2"/>
        <v>663.6</v>
      </c>
      <c r="K14" s="4">
        <v>1100</v>
      </c>
      <c r="L14" s="7">
        <f t="shared" si="3"/>
        <v>556.4</v>
      </c>
      <c r="M14" s="7">
        <f t="shared" si="4"/>
        <v>16.692</v>
      </c>
      <c r="N14" s="7">
        <f t="shared" si="5"/>
        <v>6639.708</v>
      </c>
    </row>
    <row r="15" ht="18" customHeight="1" spans="1:14">
      <c r="A15" s="4" t="s">
        <v>48</v>
      </c>
      <c r="B15" s="4" t="s">
        <v>49</v>
      </c>
      <c r="C15" s="4" t="s">
        <v>22</v>
      </c>
      <c r="D15" s="4" t="s">
        <v>35</v>
      </c>
      <c r="E15" s="4" t="s">
        <v>36</v>
      </c>
      <c r="F15" s="4">
        <v>6420</v>
      </c>
      <c r="G15" s="4">
        <v>200</v>
      </c>
      <c r="H15" s="5">
        <f t="shared" si="0"/>
        <v>800</v>
      </c>
      <c r="I15" s="5">
        <f t="shared" si="1"/>
        <v>7420</v>
      </c>
      <c r="J15" s="7">
        <f t="shared" si="2"/>
        <v>674.1</v>
      </c>
      <c r="K15" s="4">
        <v>2000</v>
      </c>
      <c r="L15" s="7">
        <f t="shared" si="3"/>
        <v>-254.1</v>
      </c>
      <c r="M15" s="7">
        <f t="shared" si="4"/>
        <v>0</v>
      </c>
      <c r="N15" s="7">
        <f t="shared" si="5"/>
        <v>6745.9</v>
      </c>
    </row>
    <row r="16" ht="18" customHeight="1" spans="1:14">
      <c r="A16" s="4" t="s">
        <v>50</v>
      </c>
      <c r="B16" s="4" t="s">
        <v>51</v>
      </c>
      <c r="C16" s="4" t="s">
        <v>17</v>
      </c>
      <c r="D16" s="4" t="s">
        <v>47</v>
      </c>
      <c r="E16" s="4" t="s">
        <v>36</v>
      </c>
      <c r="F16" s="4">
        <v>6480</v>
      </c>
      <c r="G16" s="4">
        <v>0</v>
      </c>
      <c r="H16" s="5">
        <f t="shared" si="0"/>
        <v>800</v>
      </c>
      <c r="I16" s="5">
        <f t="shared" si="1"/>
        <v>7280</v>
      </c>
      <c r="J16" s="7">
        <f t="shared" si="2"/>
        <v>680.4</v>
      </c>
      <c r="K16" s="4">
        <v>1000</v>
      </c>
      <c r="L16" s="7">
        <f t="shared" si="3"/>
        <v>599.6</v>
      </c>
      <c r="M16" s="7">
        <f t="shared" si="4"/>
        <v>17.988</v>
      </c>
      <c r="N16" s="7">
        <f t="shared" si="5"/>
        <v>6581.612</v>
      </c>
    </row>
    <row r="17" ht="18" customHeight="1" spans="1:14">
      <c r="A17" s="4" t="s">
        <v>52</v>
      </c>
      <c r="B17" s="4" t="s">
        <v>53</v>
      </c>
      <c r="C17" s="4" t="s">
        <v>22</v>
      </c>
      <c r="D17" s="4" t="s">
        <v>35</v>
      </c>
      <c r="E17" s="4" t="s">
        <v>36</v>
      </c>
      <c r="F17" s="4">
        <v>6410</v>
      </c>
      <c r="G17" s="4">
        <v>200</v>
      </c>
      <c r="H17" s="5">
        <f t="shared" si="0"/>
        <v>800</v>
      </c>
      <c r="I17" s="5">
        <f t="shared" si="1"/>
        <v>7410</v>
      </c>
      <c r="J17" s="7">
        <f t="shared" si="2"/>
        <v>673.05</v>
      </c>
      <c r="K17" s="4">
        <v>1000</v>
      </c>
      <c r="L17" s="7">
        <f t="shared" si="3"/>
        <v>736.95</v>
      </c>
      <c r="M17" s="7">
        <f t="shared" si="4"/>
        <v>22.1085</v>
      </c>
      <c r="N17" s="7">
        <f t="shared" si="5"/>
        <v>6714.8415</v>
      </c>
    </row>
    <row r="18" ht="18" customHeight="1" spans="1:14">
      <c r="A18" s="4" t="s">
        <v>54</v>
      </c>
      <c r="B18" s="4" t="s">
        <v>55</v>
      </c>
      <c r="C18" s="4" t="s">
        <v>22</v>
      </c>
      <c r="D18" s="4" t="s">
        <v>35</v>
      </c>
      <c r="E18" s="4" t="s">
        <v>36</v>
      </c>
      <c r="F18" s="4">
        <v>6410</v>
      </c>
      <c r="G18" s="4">
        <v>0</v>
      </c>
      <c r="H18" s="5">
        <f t="shared" si="0"/>
        <v>800</v>
      </c>
      <c r="I18" s="5">
        <f t="shared" si="1"/>
        <v>7210</v>
      </c>
      <c r="J18" s="7">
        <f t="shared" si="2"/>
        <v>673.05</v>
      </c>
      <c r="K18" s="4">
        <v>1000</v>
      </c>
      <c r="L18" s="7">
        <f t="shared" si="3"/>
        <v>536.95</v>
      </c>
      <c r="M18" s="7">
        <f t="shared" si="4"/>
        <v>16.1085</v>
      </c>
      <c r="N18" s="7">
        <f t="shared" si="5"/>
        <v>6520.8415</v>
      </c>
    </row>
    <row r="19" ht="18" customHeight="1" spans="1:14">
      <c r="A19" s="4" t="s">
        <v>56</v>
      </c>
      <c r="B19" s="4" t="s">
        <v>57</v>
      </c>
      <c r="C19" s="4" t="s">
        <v>17</v>
      </c>
      <c r="D19" s="4" t="s">
        <v>18</v>
      </c>
      <c r="E19" s="4" t="s">
        <v>58</v>
      </c>
      <c r="F19" s="4">
        <v>6750</v>
      </c>
      <c r="G19" s="4">
        <v>200</v>
      </c>
      <c r="H19" s="5">
        <f t="shared" si="0"/>
        <v>1000</v>
      </c>
      <c r="I19" s="5">
        <f t="shared" si="1"/>
        <v>7950</v>
      </c>
      <c r="J19" s="7">
        <f t="shared" si="2"/>
        <v>708.75</v>
      </c>
      <c r="K19" s="4">
        <v>2000</v>
      </c>
      <c r="L19" s="7">
        <f t="shared" si="3"/>
        <v>241.25</v>
      </c>
      <c r="M19" s="7">
        <f t="shared" si="4"/>
        <v>7.2375</v>
      </c>
      <c r="N19" s="7">
        <f t="shared" si="5"/>
        <v>7234.0125</v>
      </c>
    </row>
    <row r="20" ht="18" customHeight="1" spans="1:14">
      <c r="A20" s="4" t="s">
        <v>59</v>
      </c>
      <c r="B20" s="4" t="s">
        <v>60</v>
      </c>
      <c r="C20" s="4" t="s">
        <v>22</v>
      </c>
      <c r="D20" s="4" t="s">
        <v>18</v>
      </c>
      <c r="E20" s="4" t="s">
        <v>61</v>
      </c>
      <c r="F20" s="4">
        <v>6850</v>
      </c>
      <c r="G20" s="4">
        <v>200</v>
      </c>
      <c r="H20" s="5">
        <f t="shared" si="0"/>
        <v>2000</v>
      </c>
      <c r="I20" s="5">
        <f t="shared" si="1"/>
        <v>9050</v>
      </c>
      <c r="J20" s="7">
        <f t="shared" si="2"/>
        <v>719.25</v>
      </c>
      <c r="K20" s="4">
        <v>2000</v>
      </c>
      <c r="L20" s="7">
        <f t="shared" si="3"/>
        <v>1330.75</v>
      </c>
      <c r="M20" s="7">
        <f t="shared" si="4"/>
        <v>39.9225</v>
      </c>
      <c r="N20" s="7">
        <f t="shared" si="5"/>
        <v>8290.8275</v>
      </c>
    </row>
    <row r="21" ht="18" customHeight="1" spans="1:14">
      <c r="A21" s="4" t="s">
        <v>62</v>
      </c>
      <c r="B21" s="4" t="s">
        <v>63</v>
      </c>
      <c r="C21" s="4" t="s">
        <v>17</v>
      </c>
      <c r="D21" s="4" t="s">
        <v>47</v>
      </c>
      <c r="E21" s="4" t="s">
        <v>61</v>
      </c>
      <c r="F21" s="4">
        <v>6860</v>
      </c>
      <c r="G21" s="4">
        <v>200</v>
      </c>
      <c r="H21" s="5">
        <f t="shared" si="0"/>
        <v>2000</v>
      </c>
      <c r="I21" s="5">
        <f t="shared" si="1"/>
        <v>9060</v>
      </c>
      <c r="J21" s="7">
        <f t="shared" si="2"/>
        <v>720.3</v>
      </c>
      <c r="K21" s="4">
        <v>1000</v>
      </c>
      <c r="L21" s="7">
        <f t="shared" si="3"/>
        <v>2339.7</v>
      </c>
      <c r="M21" s="7">
        <f t="shared" si="4"/>
        <v>70.191</v>
      </c>
      <c r="N21" s="7">
        <f t="shared" si="5"/>
        <v>8269.509</v>
      </c>
    </row>
  </sheetData>
  <mergeCells count="1">
    <mergeCell ref="A1:N1"/>
  </mergeCells>
  <conditionalFormatting sqref="K3:K21">
    <cfRule type="cellIs" dxfId="0" priority="2" operator="greaterThan">
      <formula>"1500+$N$28"</formula>
    </cfRule>
    <cfRule type="cellIs" dxfId="0" priority="1" operator="greaterThan">
      <formula>1500</formula>
    </cfRule>
  </conditionalFormatting>
  <dataValidations count="2">
    <dataValidation type="list" allowBlank="1" showInputMessage="1" showErrorMessage="1" sqref="D3:D21">
      <formula1>"人事处,财务科,车间,办公室,保卫科"</formula1>
    </dataValidation>
    <dataValidation type="list" allowBlank="1" showInputMessage="1" showErrorMessage="1" sqref="E3:E21">
      <formula1>"初级,中级,副高,高级"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pane ySplit="2" topLeftCell="A3" activePane="bottomLeft" state="frozen"/>
      <selection/>
      <selection pane="bottomLeft" activeCell="G18" sqref="G18"/>
    </sheetView>
  </sheetViews>
  <sheetFormatPr defaultColWidth="9" defaultRowHeight="13.5"/>
  <cols>
    <col min="11" max="12" width="18.625" customWidth="1"/>
    <col min="13" max="13" width="11.5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18" customHeight="1" spans="1:14">
      <c r="A3" s="4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>
        <v>5000</v>
      </c>
      <c r="G3" s="4">
        <v>200</v>
      </c>
      <c r="H3" s="5">
        <f t="shared" ref="H3:H21" si="0">IF(E3="高级",2000,IF(E3="副高",1000,IF(E3="中级",800,500)))</f>
        <v>500</v>
      </c>
      <c r="I3" s="5">
        <f t="shared" ref="I3:I21" si="1">SUM(F3:H3)</f>
        <v>5700</v>
      </c>
      <c r="J3" s="7">
        <f t="shared" ref="J3:J21" si="2">F3*0.105</f>
        <v>525</v>
      </c>
      <c r="K3" s="4">
        <v>1100</v>
      </c>
      <c r="L3" s="7">
        <f t="shared" ref="L3:L21" si="3">I3-J3-K3-5000</f>
        <v>-925</v>
      </c>
      <c r="M3" s="7">
        <f t="shared" ref="M3:M21" si="4">IF(L3&lt;=0,0,IF(L3&lt;=3000,(L3*0.03),IF(L3&lt;=12000,(L3*0.1-210),IF(L3&lt;25000,(L3*0.2-1410)))))</f>
        <v>0</v>
      </c>
      <c r="N3" s="7">
        <f t="shared" ref="N3:N21" si="5">I3-J3-M3</f>
        <v>5175</v>
      </c>
    </row>
    <row r="4" ht="18" customHeight="1" spans="1:14">
      <c r="A4" s="4" t="s">
        <v>20</v>
      </c>
      <c r="B4" s="4" t="s">
        <v>21</v>
      </c>
      <c r="C4" s="4" t="s">
        <v>22</v>
      </c>
      <c r="D4" s="4" t="s">
        <v>23</v>
      </c>
      <c r="E4" s="4" t="s">
        <v>19</v>
      </c>
      <c r="F4" s="4">
        <v>5340</v>
      </c>
      <c r="G4" s="4">
        <v>200</v>
      </c>
      <c r="H4" s="5">
        <f t="shared" si="0"/>
        <v>500</v>
      </c>
      <c r="I4" s="5">
        <f t="shared" si="1"/>
        <v>6040</v>
      </c>
      <c r="J4" s="7">
        <f t="shared" si="2"/>
        <v>560.7</v>
      </c>
      <c r="K4" s="4">
        <v>1000</v>
      </c>
      <c r="L4" s="7">
        <f t="shared" si="3"/>
        <v>-520.7</v>
      </c>
      <c r="M4" s="7">
        <f t="shared" si="4"/>
        <v>0</v>
      </c>
      <c r="N4" s="7">
        <f t="shared" si="5"/>
        <v>5479.3</v>
      </c>
    </row>
    <row r="5" ht="18" customHeight="1" spans="1:14">
      <c r="A5" s="4" t="s">
        <v>24</v>
      </c>
      <c r="B5" s="4" t="s">
        <v>25</v>
      </c>
      <c r="C5" s="4" t="s">
        <v>22</v>
      </c>
      <c r="D5" s="4" t="s">
        <v>23</v>
      </c>
      <c r="E5" s="4" t="s">
        <v>19</v>
      </c>
      <c r="F5" s="4">
        <v>5340</v>
      </c>
      <c r="G5" s="4">
        <v>0</v>
      </c>
      <c r="H5" s="5">
        <f t="shared" si="0"/>
        <v>500</v>
      </c>
      <c r="I5" s="5">
        <f t="shared" si="1"/>
        <v>5840</v>
      </c>
      <c r="J5" s="7">
        <f t="shared" si="2"/>
        <v>560.7</v>
      </c>
      <c r="K5" s="4">
        <v>1100</v>
      </c>
      <c r="L5" s="7">
        <f t="shared" si="3"/>
        <v>-820.7</v>
      </c>
      <c r="M5" s="7">
        <f t="shared" si="4"/>
        <v>0</v>
      </c>
      <c r="N5" s="7">
        <f t="shared" si="5"/>
        <v>5279.3</v>
      </c>
    </row>
    <row r="6" ht="18" customHeight="1" spans="1:14">
      <c r="A6" s="4" t="s">
        <v>26</v>
      </c>
      <c r="B6" s="4" t="s">
        <v>27</v>
      </c>
      <c r="C6" s="4" t="s">
        <v>17</v>
      </c>
      <c r="D6" s="4" t="s">
        <v>28</v>
      </c>
      <c r="E6" s="4" t="s">
        <v>19</v>
      </c>
      <c r="F6" s="4">
        <v>5870</v>
      </c>
      <c r="G6" s="4">
        <v>200</v>
      </c>
      <c r="H6" s="5">
        <f t="shared" si="0"/>
        <v>500</v>
      </c>
      <c r="I6" s="5">
        <f t="shared" si="1"/>
        <v>6570</v>
      </c>
      <c r="J6" s="7">
        <f t="shared" si="2"/>
        <v>616.35</v>
      </c>
      <c r="K6" s="4">
        <v>0</v>
      </c>
      <c r="L6" s="7">
        <f t="shared" si="3"/>
        <v>953.65</v>
      </c>
      <c r="M6" s="7">
        <f t="shared" si="4"/>
        <v>28.6095</v>
      </c>
      <c r="N6" s="7">
        <f t="shared" si="5"/>
        <v>5925.0405</v>
      </c>
    </row>
    <row r="7" ht="18" customHeight="1" spans="1:14">
      <c r="A7" s="4" t="s">
        <v>29</v>
      </c>
      <c r="B7" s="4" t="s">
        <v>30</v>
      </c>
      <c r="C7" s="4" t="s">
        <v>17</v>
      </c>
      <c r="D7" s="4" t="s">
        <v>28</v>
      </c>
      <c r="E7" s="4" t="s">
        <v>19</v>
      </c>
      <c r="F7" s="4">
        <v>5870</v>
      </c>
      <c r="G7" s="4">
        <v>200</v>
      </c>
      <c r="H7" s="5">
        <f t="shared" si="0"/>
        <v>500</v>
      </c>
      <c r="I7" s="5">
        <f t="shared" si="1"/>
        <v>6570</v>
      </c>
      <c r="J7" s="7">
        <f t="shared" si="2"/>
        <v>616.35</v>
      </c>
      <c r="K7" s="4">
        <v>1100</v>
      </c>
      <c r="L7" s="7">
        <f t="shared" si="3"/>
        <v>-146.35</v>
      </c>
      <c r="M7" s="7">
        <f t="shared" si="4"/>
        <v>0</v>
      </c>
      <c r="N7" s="7">
        <f t="shared" si="5"/>
        <v>5953.65</v>
      </c>
    </row>
    <row r="8" ht="18" customHeight="1" spans="1:14">
      <c r="A8" s="4" t="s">
        <v>31</v>
      </c>
      <c r="B8" s="4" t="s">
        <v>32</v>
      </c>
      <c r="C8" s="4" t="s">
        <v>22</v>
      </c>
      <c r="D8" s="4" t="s">
        <v>28</v>
      </c>
      <c r="E8" s="4" t="s">
        <v>19</v>
      </c>
      <c r="F8" s="4">
        <v>5750</v>
      </c>
      <c r="G8" s="4">
        <v>0</v>
      </c>
      <c r="H8" s="5">
        <f t="shared" si="0"/>
        <v>500</v>
      </c>
      <c r="I8" s="5">
        <f t="shared" si="1"/>
        <v>6250</v>
      </c>
      <c r="J8" s="7">
        <f t="shared" si="2"/>
        <v>603.75</v>
      </c>
      <c r="K8" s="4">
        <v>0</v>
      </c>
      <c r="L8" s="7">
        <f t="shared" si="3"/>
        <v>646.25</v>
      </c>
      <c r="M8" s="7">
        <f t="shared" si="4"/>
        <v>19.3875</v>
      </c>
      <c r="N8" s="7">
        <f t="shared" si="5"/>
        <v>5626.8625</v>
      </c>
    </row>
    <row r="9" ht="18" customHeight="1" spans="1:14">
      <c r="A9" s="4" t="s">
        <v>33</v>
      </c>
      <c r="B9" s="4" t="s">
        <v>34</v>
      </c>
      <c r="C9" s="4" t="s">
        <v>17</v>
      </c>
      <c r="D9" s="4" t="s">
        <v>35</v>
      </c>
      <c r="E9" s="4" t="s">
        <v>36</v>
      </c>
      <c r="F9" s="4">
        <v>6570</v>
      </c>
      <c r="G9" s="4">
        <v>200</v>
      </c>
      <c r="H9" s="5">
        <f t="shared" si="0"/>
        <v>800</v>
      </c>
      <c r="I9" s="5">
        <f t="shared" si="1"/>
        <v>7570</v>
      </c>
      <c r="J9" s="7">
        <f t="shared" si="2"/>
        <v>689.85</v>
      </c>
      <c r="K9" s="4">
        <v>1000</v>
      </c>
      <c r="L9" s="7">
        <f t="shared" si="3"/>
        <v>880.15</v>
      </c>
      <c r="M9" s="7">
        <f t="shared" si="4"/>
        <v>26.4045</v>
      </c>
      <c r="N9" s="7">
        <f t="shared" si="5"/>
        <v>6853.7455</v>
      </c>
    </row>
    <row r="10" ht="18" customHeight="1" spans="1:14">
      <c r="A10" s="4" t="s">
        <v>37</v>
      </c>
      <c r="B10" s="4" t="s">
        <v>38</v>
      </c>
      <c r="C10" s="4" t="s">
        <v>17</v>
      </c>
      <c r="D10" s="4" t="s">
        <v>35</v>
      </c>
      <c r="E10" s="4" t="s">
        <v>36</v>
      </c>
      <c r="F10" s="4">
        <v>6570</v>
      </c>
      <c r="G10" s="4">
        <v>200</v>
      </c>
      <c r="H10" s="5">
        <f t="shared" si="0"/>
        <v>800</v>
      </c>
      <c r="I10" s="5">
        <f t="shared" si="1"/>
        <v>7570</v>
      </c>
      <c r="J10" s="7">
        <f t="shared" si="2"/>
        <v>689.85</v>
      </c>
      <c r="K10" s="4">
        <v>2000</v>
      </c>
      <c r="L10" s="7">
        <f t="shared" si="3"/>
        <v>-119.85</v>
      </c>
      <c r="M10" s="7">
        <f t="shared" si="4"/>
        <v>0</v>
      </c>
      <c r="N10" s="7">
        <f t="shared" si="5"/>
        <v>6880.15</v>
      </c>
    </row>
    <row r="11" ht="18" customHeight="1" spans="1:14">
      <c r="A11" s="4" t="s">
        <v>39</v>
      </c>
      <c r="B11" s="4" t="s">
        <v>40</v>
      </c>
      <c r="C11" s="4" t="s">
        <v>22</v>
      </c>
      <c r="D11" s="4" t="s">
        <v>23</v>
      </c>
      <c r="E11" s="4" t="s">
        <v>36</v>
      </c>
      <c r="F11" s="4">
        <v>6580</v>
      </c>
      <c r="G11" s="4">
        <v>200</v>
      </c>
      <c r="H11" s="5">
        <f t="shared" si="0"/>
        <v>800</v>
      </c>
      <c r="I11" s="5">
        <f t="shared" si="1"/>
        <v>7580</v>
      </c>
      <c r="J11" s="7">
        <f t="shared" si="2"/>
        <v>690.9</v>
      </c>
      <c r="K11" s="4">
        <v>1000</v>
      </c>
      <c r="L11" s="7">
        <f t="shared" si="3"/>
        <v>889.1</v>
      </c>
      <c r="M11" s="7">
        <f t="shared" si="4"/>
        <v>26.673</v>
      </c>
      <c r="N11" s="7">
        <f t="shared" si="5"/>
        <v>6862.427</v>
      </c>
    </row>
    <row r="12" ht="18" customHeight="1" spans="1:14">
      <c r="A12" s="4" t="s">
        <v>41</v>
      </c>
      <c r="B12" s="4" t="s">
        <v>42</v>
      </c>
      <c r="C12" s="4" t="s">
        <v>17</v>
      </c>
      <c r="D12" s="4" t="s">
        <v>28</v>
      </c>
      <c r="E12" s="4" t="s">
        <v>36</v>
      </c>
      <c r="F12" s="4">
        <v>6150</v>
      </c>
      <c r="G12" s="4">
        <v>200</v>
      </c>
      <c r="H12" s="5">
        <f t="shared" si="0"/>
        <v>800</v>
      </c>
      <c r="I12" s="5">
        <f t="shared" si="1"/>
        <v>7150</v>
      </c>
      <c r="J12" s="7">
        <f t="shared" si="2"/>
        <v>645.75</v>
      </c>
      <c r="K12" s="4">
        <v>0</v>
      </c>
      <c r="L12" s="7">
        <f t="shared" si="3"/>
        <v>1504.25</v>
      </c>
      <c r="M12" s="7">
        <f t="shared" si="4"/>
        <v>45.1275</v>
      </c>
      <c r="N12" s="7">
        <f t="shared" si="5"/>
        <v>6459.1225</v>
      </c>
    </row>
    <row r="13" ht="18" customHeight="1" spans="1:14">
      <c r="A13" s="4" t="s">
        <v>43</v>
      </c>
      <c r="B13" s="4" t="s">
        <v>44</v>
      </c>
      <c r="C13" s="4" t="s">
        <v>17</v>
      </c>
      <c r="D13" s="4" t="s">
        <v>28</v>
      </c>
      <c r="E13" s="4" t="s">
        <v>36</v>
      </c>
      <c r="F13" s="4">
        <v>6450</v>
      </c>
      <c r="G13" s="4">
        <v>0</v>
      </c>
      <c r="H13" s="5">
        <f t="shared" si="0"/>
        <v>800</v>
      </c>
      <c r="I13" s="5">
        <f t="shared" si="1"/>
        <v>7250</v>
      </c>
      <c r="J13" s="7">
        <f t="shared" si="2"/>
        <v>677.25</v>
      </c>
      <c r="K13" s="4">
        <v>1100</v>
      </c>
      <c r="L13" s="7">
        <f t="shared" si="3"/>
        <v>472.75</v>
      </c>
      <c r="M13" s="7">
        <f t="shared" si="4"/>
        <v>14.1825</v>
      </c>
      <c r="N13" s="7">
        <f t="shared" si="5"/>
        <v>6558.5675</v>
      </c>
    </row>
    <row r="14" ht="18" customHeight="1" spans="1:14">
      <c r="A14" s="4" t="s">
        <v>45</v>
      </c>
      <c r="B14" s="4" t="s">
        <v>46</v>
      </c>
      <c r="C14" s="4" t="s">
        <v>22</v>
      </c>
      <c r="D14" s="4" t="s">
        <v>47</v>
      </c>
      <c r="E14" s="4" t="s">
        <v>36</v>
      </c>
      <c r="F14" s="4">
        <v>6320</v>
      </c>
      <c r="G14" s="4">
        <v>200</v>
      </c>
      <c r="H14" s="5">
        <f t="shared" si="0"/>
        <v>800</v>
      </c>
      <c r="I14" s="5">
        <f t="shared" si="1"/>
        <v>7320</v>
      </c>
      <c r="J14" s="7">
        <f t="shared" si="2"/>
        <v>663.6</v>
      </c>
      <c r="K14" s="4">
        <v>1100</v>
      </c>
      <c r="L14" s="7">
        <f t="shared" si="3"/>
        <v>556.4</v>
      </c>
      <c r="M14" s="7">
        <f t="shared" si="4"/>
        <v>16.692</v>
      </c>
      <c r="N14" s="7">
        <f t="shared" si="5"/>
        <v>6639.708</v>
      </c>
    </row>
    <row r="15" ht="18" customHeight="1" spans="1:14">
      <c r="A15" s="4" t="s">
        <v>48</v>
      </c>
      <c r="B15" s="4" t="s">
        <v>49</v>
      </c>
      <c r="C15" s="4" t="s">
        <v>22</v>
      </c>
      <c r="D15" s="4" t="s">
        <v>35</v>
      </c>
      <c r="E15" s="4" t="s">
        <v>36</v>
      </c>
      <c r="F15" s="4">
        <v>6420</v>
      </c>
      <c r="G15" s="4">
        <v>200</v>
      </c>
      <c r="H15" s="5">
        <f t="shared" si="0"/>
        <v>800</v>
      </c>
      <c r="I15" s="5">
        <f t="shared" si="1"/>
        <v>7420</v>
      </c>
      <c r="J15" s="7">
        <f t="shared" si="2"/>
        <v>674.1</v>
      </c>
      <c r="K15" s="4">
        <v>2000</v>
      </c>
      <c r="L15" s="7">
        <f t="shared" si="3"/>
        <v>-254.1</v>
      </c>
      <c r="M15" s="7">
        <f t="shared" si="4"/>
        <v>0</v>
      </c>
      <c r="N15" s="7">
        <f t="shared" si="5"/>
        <v>6745.9</v>
      </c>
    </row>
    <row r="16" ht="18" customHeight="1" spans="1:14">
      <c r="A16" s="4" t="s">
        <v>50</v>
      </c>
      <c r="B16" s="4" t="s">
        <v>51</v>
      </c>
      <c r="C16" s="4" t="s">
        <v>17</v>
      </c>
      <c r="D16" s="4" t="s">
        <v>47</v>
      </c>
      <c r="E16" s="4" t="s">
        <v>36</v>
      </c>
      <c r="F16" s="4">
        <v>6480</v>
      </c>
      <c r="G16" s="4">
        <v>0</v>
      </c>
      <c r="H16" s="5">
        <f t="shared" si="0"/>
        <v>800</v>
      </c>
      <c r="I16" s="5">
        <f t="shared" si="1"/>
        <v>7280</v>
      </c>
      <c r="J16" s="7">
        <f t="shared" si="2"/>
        <v>680.4</v>
      </c>
      <c r="K16" s="4">
        <v>1000</v>
      </c>
      <c r="L16" s="7">
        <f t="shared" si="3"/>
        <v>599.6</v>
      </c>
      <c r="M16" s="7">
        <f t="shared" si="4"/>
        <v>17.988</v>
      </c>
      <c r="N16" s="7">
        <f t="shared" si="5"/>
        <v>6581.612</v>
      </c>
    </row>
    <row r="17" ht="18" customHeight="1" spans="1:14">
      <c r="A17" s="4" t="s">
        <v>52</v>
      </c>
      <c r="B17" s="4" t="s">
        <v>53</v>
      </c>
      <c r="C17" s="4" t="s">
        <v>22</v>
      </c>
      <c r="D17" s="4" t="s">
        <v>35</v>
      </c>
      <c r="E17" s="4" t="s">
        <v>36</v>
      </c>
      <c r="F17" s="4">
        <v>6410</v>
      </c>
      <c r="G17" s="4">
        <v>200</v>
      </c>
      <c r="H17" s="5">
        <f t="shared" si="0"/>
        <v>800</v>
      </c>
      <c r="I17" s="5">
        <f t="shared" si="1"/>
        <v>7410</v>
      </c>
      <c r="J17" s="7">
        <f t="shared" si="2"/>
        <v>673.05</v>
      </c>
      <c r="K17" s="4">
        <v>1000</v>
      </c>
      <c r="L17" s="7">
        <f t="shared" si="3"/>
        <v>736.95</v>
      </c>
      <c r="M17" s="7">
        <f t="shared" si="4"/>
        <v>22.1085</v>
      </c>
      <c r="N17" s="7">
        <f t="shared" si="5"/>
        <v>6714.8415</v>
      </c>
    </row>
    <row r="18" ht="18" customHeight="1" spans="1:14">
      <c r="A18" s="4" t="s">
        <v>54</v>
      </c>
      <c r="B18" s="4" t="s">
        <v>55</v>
      </c>
      <c r="C18" s="4" t="s">
        <v>22</v>
      </c>
      <c r="D18" s="4" t="s">
        <v>35</v>
      </c>
      <c r="E18" s="4" t="s">
        <v>36</v>
      </c>
      <c r="F18" s="4">
        <v>6410</v>
      </c>
      <c r="G18" s="4">
        <v>0</v>
      </c>
      <c r="H18" s="5">
        <f t="shared" si="0"/>
        <v>800</v>
      </c>
      <c r="I18" s="5">
        <f t="shared" si="1"/>
        <v>7210</v>
      </c>
      <c r="J18" s="7">
        <f t="shared" si="2"/>
        <v>673.05</v>
      </c>
      <c r="K18" s="4">
        <v>1000</v>
      </c>
      <c r="L18" s="7">
        <f t="shared" si="3"/>
        <v>536.95</v>
      </c>
      <c r="M18" s="7">
        <f t="shared" si="4"/>
        <v>16.1085</v>
      </c>
      <c r="N18" s="7">
        <f t="shared" si="5"/>
        <v>6520.8415</v>
      </c>
    </row>
    <row r="19" ht="18" customHeight="1" spans="1:14">
      <c r="A19" s="4" t="s">
        <v>56</v>
      </c>
      <c r="B19" s="4" t="s">
        <v>57</v>
      </c>
      <c r="C19" s="4" t="s">
        <v>17</v>
      </c>
      <c r="D19" s="4" t="s">
        <v>18</v>
      </c>
      <c r="E19" s="4" t="s">
        <v>58</v>
      </c>
      <c r="F19" s="4">
        <v>6750</v>
      </c>
      <c r="G19" s="4">
        <v>200</v>
      </c>
      <c r="H19" s="5">
        <f t="shared" si="0"/>
        <v>1000</v>
      </c>
      <c r="I19" s="5">
        <f t="shared" si="1"/>
        <v>7950</v>
      </c>
      <c r="J19" s="7">
        <f t="shared" si="2"/>
        <v>708.75</v>
      </c>
      <c r="K19" s="4">
        <v>2000</v>
      </c>
      <c r="L19" s="7">
        <f t="shared" si="3"/>
        <v>241.25</v>
      </c>
      <c r="M19" s="7">
        <f t="shared" si="4"/>
        <v>7.2375</v>
      </c>
      <c r="N19" s="7">
        <f t="shared" si="5"/>
        <v>7234.0125</v>
      </c>
    </row>
    <row r="20" ht="18" customHeight="1" spans="1:14">
      <c r="A20" s="4" t="s">
        <v>59</v>
      </c>
      <c r="B20" s="4" t="s">
        <v>60</v>
      </c>
      <c r="C20" s="4" t="s">
        <v>22</v>
      </c>
      <c r="D20" s="4" t="s">
        <v>18</v>
      </c>
      <c r="E20" s="4" t="s">
        <v>61</v>
      </c>
      <c r="F20" s="4">
        <v>6850</v>
      </c>
      <c r="G20" s="4">
        <v>200</v>
      </c>
      <c r="H20" s="5">
        <f t="shared" si="0"/>
        <v>2000</v>
      </c>
      <c r="I20" s="5">
        <f t="shared" si="1"/>
        <v>9050</v>
      </c>
      <c r="J20" s="7">
        <f t="shared" si="2"/>
        <v>719.25</v>
      </c>
      <c r="K20" s="4">
        <v>2000</v>
      </c>
      <c r="L20" s="7">
        <f t="shared" si="3"/>
        <v>1330.75</v>
      </c>
      <c r="M20" s="7">
        <f t="shared" si="4"/>
        <v>39.9225</v>
      </c>
      <c r="N20" s="7">
        <f t="shared" si="5"/>
        <v>8290.8275</v>
      </c>
    </row>
    <row r="21" ht="18" customHeight="1" spans="1:14">
      <c r="A21" s="4" t="s">
        <v>62</v>
      </c>
      <c r="B21" s="4" t="s">
        <v>63</v>
      </c>
      <c r="C21" s="4" t="s">
        <v>17</v>
      </c>
      <c r="D21" s="4" t="s">
        <v>47</v>
      </c>
      <c r="E21" s="4" t="s">
        <v>61</v>
      </c>
      <c r="F21" s="4">
        <v>6860</v>
      </c>
      <c r="G21" s="4">
        <v>200</v>
      </c>
      <c r="H21" s="5">
        <f t="shared" si="0"/>
        <v>2000</v>
      </c>
      <c r="I21" s="5">
        <f t="shared" si="1"/>
        <v>9060</v>
      </c>
      <c r="J21" s="7">
        <f t="shared" si="2"/>
        <v>720.3</v>
      </c>
      <c r="K21" s="4">
        <v>1000</v>
      </c>
      <c r="L21" s="7">
        <f t="shared" si="3"/>
        <v>2339.7</v>
      </c>
      <c r="M21" s="7">
        <f t="shared" si="4"/>
        <v>70.191</v>
      </c>
      <c r="N21" s="7">
        <f t="shared" si="5"/>
        <v>8269.509</v>
      </c>
    </row>
  </sheetData>
  <mergeCells count="1">
    <mergeCell ref="A1:N1"/>
  </mergeCells>
  <conditionalFormatting sqref="K3:K21">
    <cfRule type="cellIs" dxfId="0" priority="2" operator="greaterThan">
      <formula>"1500+$N$28"</formula>
    </cfRule>
    <cfRule type="cellIs" dxfId="0" priority="1" operator="greaterThan">
      <formula>1500</formula>
    </cfRule>
  </conditionalFormatting>
  <dataValidations count="2">
    <dataValidation type="list" allowBlank="1" showInputMessage="1" showErrorMessage="1" sqref="D3:D21">
      <formula1>"人事处,财务科,车间,办公室,保卫科"</formula1>
    </dataValidation>
    <dataValidation type="list" allowBlank="1" showInputMessage="1" showErrorMessage="1" sqref="E3:E21">
      <formula1>"初级,中级,副高,高级"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workbookViewId="0">
      <selection activeCell="A12" sqref="A12"/>
    </sheetView>
  </sheetViews>
  <sheetFormatPr defaultColWidth="9" defaultRowHeight="13.5"/>
  <cols>
    <col min="11" max="12" width="18.625" customWidth="1"/>
    <col min="13" max="13" width="11.5" customWidth="1"/>
    <col min="15" max="15" width="3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P2" t="s">
        <v>3</v>
      </c>
      <c r="Q2" t="s">
        <v>14</v>
      </c>
    </row>
    <row r="3" ht="18" customHeight="1" spans="1:17">
      <c r="A3" s="4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>
        <v>5000</v>
      </c>
      <c r="G3" s="4">
        <v>200</v>
      </c>
      <c r="H3" s="5">
        <f t="shared" ref="H3:H21" si="0">IF(E3="高级",2000,IF(E3="副高",1000,IF(E3="中级",800,500)))</f>
        <v>500</v>
      </c>
      <c r="I3" s="5">
        <f t="shared" ref="I3:I21" si="1">SUM(F3:H3)</f>
        <v>5700</v>
      </c>
      <c r="J3" s="7">
        <f t="shared" ref="J3:J21" si="2">F3*0.105</f>
        <v>525</v>
      </c>
      <c r="K3" s="4">
        <v>1100</v>
      </c>
      <c r="L3" s="7">
        <f t="shared" ref="L3:L21" si="3">I3-J3-K3-5000</f>
        <v>-925</v>
      </c>
      <c r="M3" s="7">
        <f t="shared" ref="M3:M21" si="4">IF(L3&lt;=0,0,IF(L3&lt;=3000,(L3*0.03),IF(L3&lt;=12000,(L3*0.1-210),IF(L3&lt;25000,(L3*0.2-1410)))))</f>
        <v>0</v>
      </c>
      <c r="N3" s="7">
        <f>I3-J3-M3</f>
        <v>5175</v>
      </c>
      <c r="P3" t="s">
        <v>64</v>
      </c>
      <c r="Q3" t="s">
        <v>65</v>
      </c>
    </row>
    <row r="4" ht="18" customHeight="1" spans="1:14">
      <c r="A4" s="4" t="s">
        <v>20</v>
      </c>
      <c r="B4" s="4" t="s">
        <v>21</v>
      </c>
      <c r="C4" s="4" t="s">
        <v>22</v>
      </c>
      <c r="D4" s="4" t="s">
        <v>23</v>
      </c>
      <c r="E4" s="4" t="s">
        <v>19</v>
      </c>
      <c r="F4" s="4">
        <v>5340</v>
      </c>
      <c r="G4" s="4">
        <v>200</v>
      </c>
      <c r="H4" s="5">
        <f t="shared" si="0"/>
        <v>500</v>
      </c>
      <c r="I4" s="5">
        <f t="shared" si="1"/>
        <v>6040</v>
      </c>
      <c r="J4" s="7">
        <f t="shared" si="2"/>
        <v>560.7</v>
      </c>
      <c r="K4" s="4">
        <v>1000</v>
      </c>
      <c r="L4" s="7">
        <f t="shared" si="3"/>
        <v>-520.7</v>
      </c>
      <c r="M4" s="7">
        <f t="shared" si="4"/>
        <v>0</v>
      </c>
      <c r="N4" s="7">
        <f t="shared" ref="N3:N21" si="5">I4-J4-M4</f>
        <v>5479.3</v>
      </c>
    </row>
    <row r="5" ht="18" customHeight="1" spans="1:14">
      <c r="A5" s="4" t="s">
        <v>24</v>
      </c>
      <c r="B5" s="4" t="s">
        <v>25</v>
      </c>
      <c r="C5" s="4" t="s">
        <v>22</v>
      </c>
      <c r="D5" s="4" t="s">
        <v>23</v>
      </c>
      <c r="E5" s="4" t="s">
        <v>19</v>
      </c>
      <c r="F5" s="4">
        <v>5340</v>
      </c>
      <c r="G5" s="4">
        <v>0</v>
      </c>
      <c r="H5" s="5">
        <f t="shared" si="0"/>
        <v>500</v>
      </c>
      <c r="I5" s="5">
        <f t="shared" si="1"/>
        <v>5840</v>
      </c>
      <c r="J5" s="7">
        <f t="shared" si="2"/>
        <v>560.7</v>
      </c>
      <c r="K5" s="4">
        <v>1100</v>
      </c>
      <c r="L5" s="7">
        <f t="shared" si="3"/>
        <v>-820.7</v>
      </c>
      <c r="M5" s="7">
        <f t="shared" si="4"/>
        <v>0</v>
      </c>
      <c r="N5" s="7">
        <f t="shared" si="5"/>
        <v>5279.3</v>
      </c>
    </row>
    <row r="6" ht="18" customHeight="1" spans="1:14">
      <c r="A6" s="4" t="s">
        <v>26</v>
      </c>
      <c r="B6" s="4" t="s">
        <v>27</v>
      </c>
      <c r="C6" s="4" t="s">
        <v>17</v>
      </c>
      <c r="D6" s="4" t="s">
        <v>28</v>
      </c>
      <c r="E6" s="4" t="s">
        <v>19</v>
      </c>
      <c r="F6" s="4">
        <v>5870</v>
      </c>
      <c r="G6" s="4">
        <v>200</v>
      </c>
      <c r="H6" s="5">
        <f t="shared" si="0"/>
        <v>500</v>
      </c>
      <c r="I6" s="5">
        <f t="shared" si="1"/>
        <v>6570</v>
      </c>
      <c r="J6" s="7">
        <f t="shared" si="2"/>
        <v>616.35</v>
      </c>
      <c r="K6" s="4">
        <v>0</v>
      </c>
      <c r="L6" s="7">
        <f t="shared" si="3"/>
        <v>953.65</v>
      </c>
      <c r="M6" s="7">
        <f t="shared" si="4"/>
        <v>28.6095</v>
      </c>
      <c r="N6" s="7">
        <f t="shared" si="5"/>
        <v>5925.0405</v>
      </c>
    </row>
    <row r="7" ht="18" customHeight="1" spans="1:14">
      <c r="A7" s="4" t="s">
        <v>29</v>
      </c>
      <c r="B7" s="4" t="s">
        <v>30</v>
      </c>
      <c r="C7" s="4" t="s">
        <v>17</v>
      </c>
      <c r="D7" s="4" t="s">
        <v>28</v>
      </c>
      <c r="E7" s="4" t="s">
        <v>19</v>
      </c>
      <c r="F7" s="4">
        <v>5870</v>
      </c>
      <c r="G7" s="4">
        <v>200</v>
      </c>
      <c r="H7" s="5">
        <f t="shared" si="0"/>
        <v>500</v>
      </c>
      <c r="I7" s="5">
        <f t="shared" si="1"/>
        <v>6570</v>
      </c>
      <c r="J7" s="7">
        <f t="shared" si="2"/>
        <v>616.35</v>
      </c>
      <c r="K7" s="4">
        <v>1100</v>
      </c>
      <c r="L7" s="7">
        <f t="shared" si="3"/>
        <v>-146.35</v>
      </c>
      <c r="M7" s="7">
        <f t="shared" si="4"/>
        <v>0</v>
      </c>
      <c r="N7" s="7">
        <f t="shared" si="5"/>
        <v>5953.65</v>
      </c>
    </row>
    <row r="8" ht="18" customHeight="1" spans="1:14">
      <c r="A8" s="4" t="s">
        <v>31</v>
      </c>
      <c r="B8" s="4" t="s">
        <v>32</v>
      </c>
      <c r="C8" s="4" t="s">
        <v>22</v>
      </c>
      <c r="D8" s="4" t="s">
        <v>28</v>
      </c>
      <c r="E8" s="4" t="s">
        <v>19</v>
      </c>
      <c r="F8" s="4">
        <v>5750</v>
      </c>
      <c r="G8" s="4">
        <v>0</v>
      </c>
      <c r="H8" s="5">
        <f t="shared" si="0"/>
        <v>500</v>
      </c>
      <c r="I8" s="5">
        <f t="shared" si="1"/>
        <v>6250</v>
      </c>
      <c r="J8" s="7">
        <f t="shared" si="2"/>
        <v>603.75</v>
      </c>
      <c r="K8" s="4">
        <v>0</v>
      </c>
      <c r="L8" s="7">
        <f t="shared" si="3"/>
        <v>646.25</v>
      </c>
      <c r="M8" s="7">
        <f t="shared" si="4"/>
        <v>19.3875</v>
      </c>
      <c r="N8" s="7">
        <f t="shared" si="5"/>
        <v>5626.8625</v>
      </c>
    </row>
    <row r="9" ht="18" customHeight="1" spans="1:14">
      <c r="A9" s="4" t="s">
        <v>33</v>
      </c>
      <c r="B9" s="4" t="s">
        <v>34</v>
      </c>
      <c r="C9" s="4" t="s">
        <v>17</v>
      </c>
      <c r="D9" s="4" t="s">
        <v>35</v>
      </c>
      <c r="E9" s="4" t="s">
        <v>36</v>
      </c>
      <c r="F9" s="4">
        <v>6570</v>
      </c>
      <c r="G9" s="4">
        <v>200</v>
      </c>
      <c r="H9" s="5">
        <f t="shared" si="0"/>
        <v>800</v>
      </c>
      <c r="I9" s="5">
        <f t="shared" si="1"/>
        <v>7570</v>
      </c>
      <c r="J9" s="7">
        <f t="shared" si="2"/>
        <v>689.85</v>
      </c>
      <c r="K9" s="4">
        <v>1000</v>
      </c>
      <c r="L9" s="7">
        <f t="shared" si="3"/>
        <v>880.15</v>
      </c>
      <c r="M9" s="7">
        <f t="shared" si="4"/>
        <v>26.4045</v>
      </c>
      <c r="N9" s="7">
        <f t="shared" si="5"/>
        <v>6853.7455</v>
      </c>
    </row>
    <row r="10" ht="18" customHeight="1" spans="1:14">
      <c r="A10" s="4" t="s">
        <v>37</v>
      </c>
      <c r="B10" s="4" t="s">
        <v>38</v>
      </c>
      <c r="C10" s="4" t="s">
        <v>17</v>
      </c>
      <c r="D10" s="4" t="s">
        <v>35</v>
      </c>
      <c r="E10" s="4" t="s">
        <v>36</v>
      </c>
      <c r="F10" s="4">
        <v>6570</v>
      </c>
      <c r="G10" s="4">
        <v>200</v>
      </c>
      <c r="H10" s="5">
        <f t="shared" si="0"/>
        <v>800</v>
      </c>
      <c r="I10" s="5">
        <f t="shared" si="1"/>
        <v>7570</v>
      </c>
      <c r="J10" s="7">
        <f t="shared" si="2"/>
        <v>689.85</v>
      </c>
      <c r="K10" s="4">
        <v>2000</v>
      </c>
      <c r="L10" s="7">
        <f t="shared" si="3"/>
        <v>-119.85</v>
      </c>
      <c r="M10" s="7">
        <f t="shared" si="4"/>
        <v>0</v>
      </c>
      <c r="N10" s="7">
        <f t="shared" si="5"/>
        <v>6880.15</v>
      </c>
    </row>
    <row r="11" ht="18" customHeight="1" spans="1:14">
      <c r="A11" s="4" t="s">
        <v>39</v>
      </c>
      <c r="B11" s="4" t="s">
        <v>40</v>
      </c>
      <c r="C11" s="4" t="s">
        <v>22</v>
      </c>
      <c r="D11" s="4" t="s">
        <v>23</v>
      </c>
      <c r="E11" s="4" t="s">
        <v>36</v>
      </c>
      <c r="F11" s="4">
        <v>6580</v>
      </c>
      <c r="G11" s="4">
        <v>200</v>
      </c>
      <c r="H11" s="5">
        <f t="shared" si="0"/>
        <v>800</v>
      </c>
      <c r="I11" s="5">
        <f t="shared" si="1"/>
        <v>7580</v>
      </c>
      <c r="J11" s="7">
        <f t="shared" si="2"/>
        <v>690.9</v>
      </c>
      <c r="K11" s="4">
        <v>1000</v>
      </c>
      <c r="L11" s="7">
        <f t="shared" si="3"/>
        <v>889.1</v>
      </c>
      <c r="M11" s="7">
        <f t="shared" si="4"/>
        <v>26.673</v>
      </c>
      <c r="N11" s="7">
        <f t="shared" si="5"/>
        <v>6862.427</v>
      </c>
    </row>
    <row r="12" ht="18" customHeight="1" spans="1:14">
      <c r="A12" s="4" t="s">
        <v>41</v>
      </c>
      <c r="B12" s="4" t="s">
        <v>42</v>
      </c>
      <c r="C12" s="4" t="s">
        <v>17</v>
      </c>
      <c r="D12" s="4" t="s">
        <v>28</v>
      </c>
      <c r="E12" s="4" t="s">
        <v>36</v>
      </c>
      <c r="F12" s="4">
        <v>6150</v>
      </c>
      <c r="G12" s="4">
        <v>200</v>
      </c>
      <c r="H12" s="5">
        <f t="shared" si="0"/>
        <v>800</v>
      </c>
      <c r="I12" s="5">
        <f t="shared" si="1"/>
        <v>7150</v>
      </c>
      <c r="J12" s="7">
        <f t="shared" si="2"/>
        <v>645.75</v>
      </c>
      <c r="K12" s="4">
        <v>0</v>
      </c>
      <c r="L12" s="7">
        <f t="shared" si="3"/>
        <v>1504.25</v>
      </c>
      <c r="M12" s="7">
        <f t="shared" si="4"/>
        <v>45.1275</v>
      </c>
      <c r="N12" s="7">
        <f t="shared" si="5"/>
        <v>6459.1225</v>
      </c>
    </row>
    <row r="13" ht="18" customHeight="1" spans="1:14">
      <c r="A13" s="4" t="s">
        <v>43</v>
      </c>
      <c r="B13" s="4" t="s">
        <v>44</v>
      </c>
      <c r="C13" s="4" t="s">
        <v>17</v>
      </c>
      <c r="D13" s="4" t="s">
        <v>28</v>
      </c>
      <c r="E13" s="4" t="s">
        <v>36</v>
      </c>
      <c r="F13" s="4">
        <v>6450</v>
      </c>
      <c r="G13" s="4">
        <v>0</v>
      </c>
      <c r="H13" s="5">
        <f t="shared" si="0"/>
        <v>800</v>
      </c>
      <c r="I13" s="5">
        <f t="shared" si="1"/>
        <v>7250</v>
      </c>
      <c r="J13" s="7">
        <f t="shared" si="2"/>
        <v>677.25</v>
      </c>
      <c r="K13" s="4">
        <v>1100</v>
      </c>
      <c r="L13" s="7">
        <f t="shared" si="3"/>
        <v>472.75</v>
      </c>
      <c r="M13" s="7">
        <f t="shared" si="4"/>
        <v>14.1825</v>
      </c>
      <c r="N13" s="7">
        <f t="shared" si="5"/>
        <v>6558.5675</v>
      </c>
    </row>
    <row r="14" ht="18" customHeight="1" spans="1:14">
      <c r="A14" s="4" t="s">
        <v>45</v>
      </c>
      <c r="B14" s="4" t="s">
        <v>46</v>
      </c>
      <c r="C14" s="4" t="s">
        <v>22</v>
      </c>
      <c r="D14" s="4" t="s">
        <v>47</v>
      </c>
      <c r="E14" s="4" t="s">
        <v>36</v>
      </c>
      <c r="F14" s="4">
        <v>6320</v>
      </c>
      <c r="G14" s="4">
        <v>200</v>
      </c>
      <c r="H14" s="5">
        <f t="shared" si="0"/>
        <v>800</v>
      </c>
      <c r="I14" s="5">
        <f t="shared" si="1"/>
        <v>7320</v>
      </c>
      <c r="J14" s="7">
        <f t="shared" si="2"/>
        <v>663.6</v>
      </c>
      <c r="K14" s="4">
        <v>1100</v>
      </c>
      <c r="L14" s="7">
        <f t="shared" si="3"/>
        <v>556.4</v>
      </c>
      <c r="M14" s="7">
        <f t="shared" si="4"/>
        <v>16.692</v>
      </c>
      <c r="N14" s="7">
        <f t="shared" si="5"/>
        <v>6639.708</v>
      </c>
    </row>
    <row r="15" ht="18" customHeight="1" spans="1:14">
      <c r="A15" s="4" t="s">
        <v>48</v>
      </c>
      <c r="B15" s="4" t="s">
        <v>49</v>
      </c>
      <c r="C15" s="4" t="s">
        <v>22</v>
      </c>
      <c r="D15" s="4" t="s">
        <v>35</v>
      </c>
      <c r="E15" s="4" t="s">
        <v>36</v>
      </c>
      <c r="F15" s="4">
        <v>6420</v>
      </c>
      <c r="G15" s="4">
        <v>200</v>
      </c>
      <c r="H15" s="5">
        <f t="shared" si="0"/>
        <v>800</v>
      </c>
      <c r="I15" s="5">
        <f t="shared" si="1"/>
        <v>7420</v>
      </c>
      <c r="J15" s="7">
        <f t="shared" si="2"/>
        <v>674.1</v>
      </c>
      <c r="K15" s="4">
        <v>2000</v>
      </c>
      <c r="L15" s="7">
        <f t="shared" si="3"/>
        <v>-254.1</v>
      </c>
      <c r="M15" s="7">
        <f t="shared" si="4"/>
        <v>0</v>
      </c>
      <c r="N15" s="7">
        <f t="shared" si="5"/>
        <v>6745.9</v>
      </c>
    </row>
    <row r="16" ht="18" customHeight="1" spans="1:14">
      <c r="A16" s="4" t="s">
        <v>50</v>
      </c>
      <c r="B16" s="4" t="s">
        <v>51</v>
      </c>
      <c r="C16" s="4" t="s">
        <v>17</v>
      </c>
      <c r="D16" s="4" t="s">
        <v>47</v>
      </c>
      <c r="E16" s="4" t="s">
        <v>36</v>
      </c>
      <c r="F16" s="4">
        <v>6480</v>
      </c>
      <c r="G16" s="4">
        <v>0</v>
      </c>
      <c r="H16" s="5">
        <f t="shared" si="0"/>
        <v>800</v>
      </c>
      <c r="I16" s="5">
        <f t="shared" si="1"/>
        <v>7280</v>
      </c>
      <c r="J16" s="7">
        <f t="shared" si="2"/>
        <v>680.4</v>
      </c>
      <c r="K16" s="4">
        <v>1000</v>
      </c>
      <c r="L16" s="7">
        <f t="shared" si="3"/>
        <v>599.6</v>
      </c>
      <c r="M16" s="7">
        <f t="shared" si="4"/>
        <v>17.988</v>
      </c>
      <c r="N16" s="7">
        <f t="shared" si="5"/>
        <v>6581.612</v>
      </c>
    </row>
    <row r="17" ht="18" customHeight="1" spans="1:14">
      <c r="A17" s="4" t="s">
        <v>52</v>
      </c>
      <c r="B17" s="4" t="s">
        <v>53</v>
      </c>
      <c r="C17" s="4" t="s">
        <v>22</v>
      </c>
      <c r="D17" s="4" t="s">
        <v>35</v>
      </c>
      <c r="E17" s="4" t="s">
        <v>36</v>
      </c>
      <c r="F17" s="4">
        <v>6410</v>
      </c>
      <c r="G17" s="4">
        <v>200</v>
      </c>
      <c r="H17" s="5">
        <f t="shared" si="0"/>
        <v>800</v>
      </c>
      <c r="I17" s="5">
        <f t="shared" si="1"/>
        <v>7410</v>
      </c>
      <c r="J17" s="7">
        <f t="shared" si="2"/>
        <v>673.05</v>
      </c>
      <c r="K17" s="4">
        <v>1000</v>
      </c>
      <c r="L17" s="7">
        <f t="shared" si="3"/>
        <v>736.95</v>
      </c>
      <c r="M17" s="7">
        <f t="shared" si="4"/>
        <v>22.1085</v>
      </c>
      <c r="N17" s="7">
        <f t="shared" si="5"/>
        <v>6714.8415</v>
      </c>
    </row>
    <row r="18" ht="18" customHeight="1" spans="1:14">
      <c r="A18" s="4" t="s">
        <v>54</v>
      </c>
      <c r="B18" s="4" t="s">
        <v>55</v>
      </c>
      <c r="C18" s="4" t="s">
        <v>22</v>
      </c>
      <c r="D18" s="4" t="s">
        <v>35</v>
      </c>
      <c r="E18" s="4" t="s">
        <v>36</v>
      </c>
      <c r="F18" s="4">
        <v>6410</v>
      </c>
      <c r="G18" s="4">
        <v>0</v>
      </c>
      <c r="H18" s="5">
        <f t="shared" si="0"/>
        <v>800</v>
      </c>
      <c r="I18" s="5">
        <f t="shared" si="1"/>
        <v>7210</v>
      </c>
      <c r="J18" s="7">
        <f t="shared" si="2"/>
        <v>673.05</v>
      </c>
      <c r="K18" s="4">
        <v>1000</v>
      </c>
      <c r="L18" s="7">
        <f t="shared" si="3"/>
        <v>536.95</v>
      </c>
      <c r="M18" s="7">
        <f t="shared" si="4"/>
        <v>16.1085</v>
      </c>
      <c r="N18" s="7">
        <f t="shared" si="5"/>
        <v>6520.8415</v>
      </c>
    </row>
    <row r="19" ht="18" customHeight="1" spans="1:14">
      <c r="A19" s="4" t="s">
        <v>56</v>
      </c>
      <c r="B19" s="4" t="s">
        <v>57</v>
      </c>
      <c r="C19" s="4" t="s">
        <v>17</v>
      </c>
      <c r="D19" s="4" t="s">
        <v>18</v>
      </c>
      <c r="E19" s="4" t="s">
        <v>58</v>
      </c>
      <c r="F19" s="4">
        <v>6750</v>
      </c>
      <c r="G19" s="4">
        <v>200</v>
      </c>
      <c r="H19" s="5">
        <f t="shared" si="0"/>
        <v>1000</v>
      </c>
      <c r="I19" s="5">
        <f t="shared" si="1"/>
        <v>7950</v>
      </c>
      <c r="J19" s="7">
        <f t="shared" si="2"/>
        <v>708.75</v>
      </c>
      <c r="K19" s="4">
        <v>2000</v>
      </c>
      <c r="L19" s="7">
        <f t="shared" si="3"/>
        <v>241.25</v>
      </c>
      <c r="M19" s="7">
        <f t="shared" si="4"/>
        <v>7.2375</v>
      </c>
      <c r="N19" s="7">
        <f t="shared" si="5"/>
        <v>7234.0125</v>
      </c>
    </row>
    <row r="20" ht="18" customHeight="1" spans="1:14">
      <c r="A20" s="4" t="s">
        <v>59</v>
      </c>
      <c r="B20" s="4" t="s">
        <v>60</v>
      </c>
      <c r="C20" s="4" t="s">
        <v>22</v>
      </c>
      <c r="D20" s="4" t="s">
        <v>18</v>
      </c>
      <c r="E20" s="4" t="s">
        <v>61</v>
      </c>
      <c r="F20" s="4">
        <v>6850</v>
      </c>
      <c r="G20" s="4">
        <v>200</v>
      </c>
      <c r="H20" s="5">
        <f t="shared" si="0"/>
        <v>2000</v>
      </c>
      <c r="I20" s="5">
        <f t="shared" si="1"/>
        <v>9050</v>
      </c>
      <c r="J20" s="7">
        <f t="shared" si="2"/>
        <v>719.25</v>
      </c>
      <c r="K20" s="4">
        <v>2000</v>
      </c>
      <c r="L20" s="7">
        <f t="shared" si="3"/>
        <v>1330.75</v>
      </c>
      <c r="M20" s="7">
        <f t="shared" si="4"/>
        <v>39.9225</v>
      </c>
      <c r="N20" s="7">
        <f t="shared" si="5"/>
        <v>8290.8275</v>
      </c>
    </row>
    <row r="21" ht="18" customHeight="1" spans="1:14">
      <c r="A21" s="4" t="s">
        <v>62</v>
      </c>
      <c r="B21" s="4" t="s">
        <v>63</v>
      </c>
      <c r="C21" s="4" t="s">
        <v>17</v>
      </c>
      <c r="D21" s="4" t="s">
        <v>47</v>
      </c>
      <c r="E21" s="4" t="s">
        <v>61</v>
      </c>
      <c r="F21" s="4">
        <v>6860</v>
      </c>
      <c r="G21" s="4">
        <v>200</v>
      </c>
      <c r="H21" s="5">
        <f t="shared" si="0"/>
        <v>2000</v>
      </c>
      <c r="I21" s="5">
        <f t="shared" si="1"/>
        <v>9060</v>
      </c>
      <c r="J21" s="7">
        <f t="shared" si="2"/>
        <v>720.3</v>
      </c>
      <c r="K21" s="4">
        <v>1000</v>
      </c>
      <c r="L21" s="7">
        <f t="shared" si="3"/>
        <v>2339.7</v>
      </c>
      <c r="M21" s="7">
        <f t="shared" si="4"/>
        <v>70.191</v>
      </c>
      <c r="N21" s="7">
        <f t="shared" si="5"/>
        <v>8269.509</v>
      </c>
    </row>
    <row r="23" spans="1:14">
      <c r="A23" s="2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3" t="s">
        <v>7</v>
      </c>
      <c r="H23" s="3" t="s">
        <v>8</v>
      </c>
      <c r="I23" s="3" t="s">
        <v>9</v>
      </c>
      <c r="J23" s="3" t="s">
        <v>10</v>
      </c>
      <c r="K23" s="3" t="s">
        <v>11</v>
      </c>
      <c r="L23" s="3" t="s">
        <v>12</v>
      </c>
      <c r="M23" s="3" t="s">
        <v>13</v>
      </c>
      <c r="N23" s="3" t="s">
        <v>14</v>
      </c>
    </row>
    <row r="24" ht="15" spans="1:14">
      <c r="A24" s="4" t="s">
        <v>39</v>
      </c>
      <c r="B24" s="4" t="s">
        <v>40</v>
      </c>
      <c r="C24" s="4" t="s">
        <v>22</v>
      </c>
      <c r="D24" s="4" t="s">
        <v>23</v>
      </c>
      <c r="E24" s="4" t="s">
        <v>36</v>
      </c>
      <c r="F24" s="4">
        <v>6580</v>
      </c>
      <c r="G24" s="4">
        <v>200</v>
      </c>
      <c r="H24" s="5">
        <v>800</v>
      </c>
      <c r="I24" s="5">
        <v>7580</v>
      </c>
      <c r="J24" s="7">
        <v>690.9</v>
      </c>
      <c r="K24" s="4">
        <v>1000</v>
      </c>
      <c r="L24" s="7">
        <v>889.1</v>
      </c>
      <c r="M24" s="7">
        <v>26.673</v>
      </c>
      <c r="N24" s="7">
        <v>6862.427</v>
      </c>
    </row>
    <row r="25" ht="15" spans="1:14">
      <c r="A25" s="4" t="s">
        <v>45</v>
      </c>
      <c r="B25" s="4" t="s">
        <v>46</v>
      </c>
      <c r="C25" s="4" t="s">
        <v>22</v>
      </c>
      <c r="D25" s="4" t="s">
        <v>47</v>
      </c>
      <c r="E25" s="4" t="s">
        <v>36</v>
      </c>
      <c r="F25" s="4">
        <v>6320</v>
      </c>
      <c r="G25" s="4">
        <v>200</v>
      </c>
      <c r="H25" s="5">
        <v>800</v>
      </c>
      <c r="I25" s="5">
        <v>7320</v>
      </c>
      <c r="J25" s="7">
        <v>663.6</v>
      </c>
      <c r="K25" s="4">
        <v>1100</v>
      </c>
      <c r="L25" s="7">
        <v>556.4</v>
      </c>
      <c r="M25" s="7">
        <v>16.692</v>
      </c>
      <c r="N25" s="7">
        <v>6639.708</v>
      </c>
    </row>
    <row r="26" ht="15" spans="1:14">
      <c r="A26" s="4" t="s">
        <v>48</v>
      </c>
      <c r="B26" s="4" t="s">
        <v>49</v>
      </c>
      <c r="C26" s="4" t="s">
        <v>22</v>
      </c>
      <c r="D26" s="4" t="s">
        <v>35</v>
      </c>
      <c r="E26" s="4" t="s">
        <v>36</v>
      </c>
      <c r="F26" s="4">
        <v>6420</v>
      </c>
      <c r="G26" s="4">
        <v>200</v>
      </c>
      <c r="H26" s="5">
        <v>800</v>
      </c>
      <c r="I26" s="5">
        <v>7420</v>
      </c>
      <c r="J26" s="7">
        <v>674.1</v>
      </c>
      <c r="K26" s="4">
        <v>2000</v>
      </c>
      <c r="L26" s="7">
        <v>-254.1</v>
      </c>
      <c r="M26" s="7">
        <v>0</v>
      </c>
      <c r="N26" s="7">
        <v>6745.9</v>
      </c>
    </row>
    <row r="27" ht="15" spans="1:14">
      <c r="A27" s="4" t="s">
        <v>52</v>
      </c>
      <c r="B27" s="4" t="s">
        <v>53</v>
      </c>
      <c r="C27" s="4" t="s">
        <v>22</v>
      </c>
      <c r="D27" s="4" t="s">
        <v>35</v>
      </c>
      <c r="E27" s="4" t="s">
        <v>36</v>
      </c>
      <c r="F27" s="4">
        <v>6410</v>
      </c>
      <c r="G27" s="4">
        <v>200</v>
      </c>
      <c r="H27" s="5">
        <v>800</v>
      </c>
      <c r="I27" s="5">
        <v>7410</v>
      </c>
      <c r="J27" s="7">
        <v>673.05</v>
      </c>
      <c r="K27" s="4">
        <v>1000</v>
      </c>
      <c r="L27" s="7">
        <v>736.95</v>
      </c>
      <c r="M27" s="7">
        <v>22.1085</v>
      </c>
      <c r="N27" s="7">
        <v>6714.8415</v>
      </c>
    </row>
    <row r="28" ht="15" spans="1:14">
      <c r="A28" s="4" t="s">
        <v>54</v>
      </c>
      <c r="B28" s="4" t="s">
        <v>55</v>
      </c>
      <c r="C28" s="4" t="s">
        <v>22</v>
      </c>
      <c r="D28" s="4" t="s">
        <v>35</v>
      </c>
      <c r="E28" s="4" t="s">
        <v>36</v>
      </c>
      <c r="F28" s="4">
        <v>6410</v>
      </c>
      <c r="G28" s="4">
        <v>0</v>
      </c>
      <c r="H28" s="5">
        <v>800</v>
      </c>
      <c r="I28" s="5">
        <v>7210</v>
      </c>
      <c r="J28" s="7">
        <v>673.05</v>
      </c>
      <c r="K28" s="4">
        <v>1000</v>
      </c>
      <c r="L28" s="7">
        <v>536.95</v>
      </c>
      <c r="M28" s="7">
        <v>16.1085</v>
      </c>
      <c r="N28" s="7">
        <v>6520.8415</v>
      </c>
    </row>
    <row r="29" ht="15" spans="1:14">
      <c r="A29" s="4" t="s">
        <v>59</v>
      </c>
      <c r="B29" s="4" t="s">
        <v>60</v>
      </c>
      <c r="C29" s="4" t="s">
        <v>22</v>
      </c>
      <c r="D29" s="4" t="s">
        <v>18</v>
      </c>
      <c r="E29" s="4" t="s">
        <v>61</v>
      </c>
      <c r="F29" s="4">
        <v>6850</v>
      </c>
      <c r="G29" s="4">
        <v>200</v>
      </c>
      <c r="H29" s="5">
        <v>2000</v>
      </c>
      <c r="I29" s="5">
        <v>9050</v>
      </c>
      <c r="J29" s="7">
        <v>719.25</v>
      </c>
      <c r="K29" s="4">
        <v>2000</v>
      </c>
      <c r="L29" s="7">
        <v>1330.75</v>
      </c>
      <c r="M29" s="7">
        <v>39.9225</v>
      </c>
      <c r="N29" s="7">
        <v>8290.8275</v>
      </c>
    </row>
  </sheetData>
  <sheetProtection algorithmName="SHA-512" hashValue="IklcHs65ZtR/xIHNihKQpfZrBT7XVU68c5afHaxJib4AJ3ePaGk3/Wnbuf+hcdfDzeKoPAMKBAWluLfiEt5o8Q==" saltValue="UCq3J1IH8iIDxGVdwNknKQ==" spinCount="100000" sheet="1" objects="1"/>
  <mergeCells count="1">
    <mergeCell ref="A1:N1"/>
  </mergeCells>
  <conditionalFormatting sqref="K3:K21">
    <cfRule type="cellIs" dxfId="0" priority="2" operator="greaterThan">
      <formula>"1500+$N$28"</formula>
    </cfRule>
    <cfRule type="cellIs" dxfId="0" priority="1" operator="greaterThan">
      <formula>1500</formula>
    </cfRule>
  </conditionalFormatting>
  <dataValidations count="2">
    <dataValidation type="list" allowBlank="1" showInputMessage="1" showErrorMessage="1" sqref="D3:D21">
      <formula1>"人事处,财务科,车间,办公室,保卫科"</formula1>
    </dataValidation>
    <dataValidation type="list" allowBlank="1" showInputMessage="1" showErrorMessage="1" sqref="E3:E21">
      <formula1>"初级,中级,副高,高级"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topLeftCell="C1" workbookViewId="0">
      <selection activeCell="E28" sqref="E28"/>
    </sheetView>
  </sheetViews>
  <sheetFormatPr defaultColWidth="9" defaultRowHeight="13.5"/>
  <cols>
    <col min="11" max="12" width="18.625" customWidth="1"/>
    <col min="13" max="13" width="11.5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18" hidden="1" customHeight="1" outlineLevel="2" spans="1:14">
      <c r="A3" s="4" t="s">
        <v>33</v>
      </c>
      <c r="B3" s="4" t="s">
        <v>34</v>
      </c>
      <c r="C3" s="4" t="s">
        <v>17</v>
      </c>
      <c r="D3" s="4" t="s">
        <v>35</v>
      </c>
      <c r="E3" s="4" t="s">
        <v>36</v>
      </c>
      <c r="F3" s="4">
        <v>6570</v>
      </c>
      <c r="G3" s="4">
        <v>200</v>
      </c>
      <c r="H3" s="5">
        <f>IF(E3="高级",2000,IF(E3="副高",1000,IF(E3="中级",800,500)))</f>
        <v>800</v>
      </c>
      <c r="I3" s="5">
        <f>SUM(F3:H3)</f>
        <v>7570</v>
      </c>
      <c r="J3" s="7">
        <f>F3*0.105</f>
        <v>689.85</v>
      </c>
      <c r="K3" s="4">
        <v>1000</v>
      </c>
      <c r="L3" s="7">
        <f>I3-J3-K3-5000</f>
        <v>880.15</v>
      </c>
      <c r="M3" s="7">
        <f>IF(L3&lt;=0,0,IF(L3&lt;=3000,(L3*0.03),IF(L3&lt;=12000,(L3*0.1-210),IF(L3&lt;25000,(L3*0.2-1410)))))</f>
        <v>26.4045</v>
      </c>
      <c r="N3" s="7">
        <f>I3-J3-M3</f>
        <v>6853.7455</v>
      </c>
    </row>
    <row r="4" ht="18" hidden="1" customHeight="1" outlineLevel="2" spans="1:14">
      <c r="A4" s="4" t="s">
        <v>37</v>
      </c>
      <c r="B4" s="4" t="s">
        <v>38</v>
      </c>
      <c r="C4" s="4" t="s">
        <v>17</v>
      </c>
      <c r="D4" s="4" t="s">
        <v>35</v>
      </c>
      <c r="E4" s="4" t="s">
        <v>36</v>
      </c>
      <c r="F4" s="4">
        <v>6570</v>
      </c>
      <c r="G4" s="4">
        <v>200</v>
      </c>
      <c r="H4" s="5">
        <f>IF(E4="高级",2000,IF(E4="副高",1000,IF(E4="中级",800,500)))</f>
        <v>800</v>
      </c>
      <c r="I4" s="5">
        <f>SUM(F4:H4)</f>
        <v>7570</v>
      </c>
      <c r="J4" s="7">
        <f>F4*0.105</f>
        <v>689.85</v>
      </c>
      <c r="K4" s="4">
        <v>2000</v>
      </c>
      <c r="L4" s="7">
        <f>I4-J4-K4-5000</f>
        <v>-119.85</v>
      </c>
      <c r="M4" s="7">
        <f>IF(L4&lt;=0,0,IF(L4&lt;=3000,(L4*0.03),IF(L4&lt;=12000,(L4*0.1-210),IF(L4&lt;25000,(L4*0.2-1410)))))</f>
        <v>0</v>
      </c>
      <c r="N4" s="7">
        <f>I4-J4-M4</f>
        <v>6880.15</v>
      </c>
    </row>
    <row r="5" ht="18" hidden="1" customHeight="1" outlineLevel="2" spans="1:14">
      <c r="A5" s="4" t="s">
        <v>48</v>
      </c>
      <c r="B5" s="4" t="s">
        <v>49</v>
      </c>
      <c r="C5" s="4" t="s">
        <v>22</v>
      </c>
      <c r="D5" s="4" t="s">
        <v>35</v>
      </c>
      <c r="E5" s="4" t="s">
        <v>36</v>
      </c>
      <c r="F5" s="4">
        <v>6420</v>
      </c>
      <c r="G5" s="4">
        <v>200</v>
      </c>
      <c r="H5" s="5">
        <f>IF(E5="高级",2000,IF(E5="副高",1000,IF(E5="中级",800,500)))</f>
        <v>800</v>
      </c>
      <c r="I5" s="5">
        <f>SUM(F5:H5)</f>
        <v>7420</v>
      </c>
      <c r="J5" s="7">
        <f>F5*0.105</f>
        <v>674.1</v>
      </c>
      <c r="K5" s="4">
        <v>2000</v>
      </c>
      <c r="L5" s="7">
        <f>I5-J5-K5-5000</f>
        <v>-254.1</v>
      </c>
      <c r="M5" s="7">
        <f>IF(L5&lt;=0,0,IF(L5&lt;=3000,(L5*0.03),IF(L5&lt;=12000,(L5*0.1-210),IF(L5&lt;25000,(L5*0.2-1410)))))</f>
        <v>0</v>
      </c>
      <c r="N5" s="7">
        <f>I5-J5-M5</f>
        <v>6745.9</v>
      </c>
    </row>
    <row r="6" ht="18" hidden="1" customHeight="1" outlineLevel="2" spans="1:14">
      <c r="A6" s="4" t="s">
        <v>52</v>
      </c>
      <c r="B6" s="4" t="s">
        <v>53</v>
      </c>
      <c r="C6" s="4" t="s">
        <v>22</v>
      </c>
      <c r="D6" s="4" t="s">
        <v>35</v>
      </c>
      <c r="E6" s="4" t="s">
        <v>36</v>
      </c>
      <c r="F6" s="4">
        <v>6410</v>
      </c>
      <c r="G6" s="4">
        <v>200</v>
      </c>
      <c r="H6" s="5">
        <f>IF(E6="高级",2000,IF(E6="副高",1000,IF(E6="中级",800,500)))</f>
        <v>800</v>
      </c>
      <c r="I6" s="5">
        <f>SUM(F6:H6)</f>
        <v>7410</v>
      </c>
      <c r="J6" s="7">
        <f>F6*0.105</f>
        <v>673.05</v>
      </c>
      <c r="K6" s="4">
        <v>1000</v>
      </c>
      <c r="L6" s="7">
        <f>I6-J6-K6-5000</f>
        <v>736.95</v>
      </c>
      <c r="M6" s="7">
        <f>IF(L6&lt;=0,0,IF(L6&lt;=3000,(L6*0.03),IF(L6&lt;=12000,(L6*0.1-210),IF(L6&lt;25000,(L6*0.2-1410)))))</f>
        <v>22.1085</v>
      </c>
      <c r="N6" s="7">
        <f>I6-J6-M6</f>
        <v>6714.8415</v>
      </c>
    </row>
    <row r="7" ht="18" hidden="1" customHeight="1" outlineLevel="2" spans="1:14">
      <c r="A7" s="4" t="s">
        <v>54</v>
      </c>
      <c r="B7" s="4" t="s">
        <v>55</v>
      </c>
      <c r="C7" s="4" t="s">
        <v>22</v>
      </c>
      <c r="D7" s="4" t="s">
        <v>35</v>
      </c>
      <c r="E7" s="4" t="s">
        <v>36</v>
      </c>
      <c r="F7" s="4">
        <v>6410</v>
      </c>
      <c r="G7" s="4">
        <v>0</v>
      </c>
      <c r="H7" s="5">
        <f>IF(E7="高级",2000,IF(E7="副高",1000,IF(E7="中级",800,500)))</f>
        <v>800</v>
      </c>
      <c r="I7" s="5">
        <f>SUM(F7:H7)</f>
        <v>7210</v>
      </c>
      <c r="J7" s="7">
        <f>F7*0.105</f>
        <v>673.05</v>
      </c>
      <c r="K7" s="4">
        <v>1000</v>
      </c>
      <c r="L7" s="7">
        <f>I7-J7-K7-5000</f>
        <v>536.95</v>
      </c>
      <c r="M7" s="7">
        <f>IF(L7&lt;=0,0,IF(L7&lt;=3000,(L7*0.03),IF(L7&lt;=12000,(L7*0.1-210),IF(L7&lt;25000,(L7*0.2-1410)))))</f>
        <v>16.1085</v>
      </c>
      <c r="N7" s="7">
        <f>I7-J7-M7</f>
        <v>6520.8415</v>
      </c>
    </row>
    <row r="8" ht="18" customHeight="1" outlineLevel="1" collapsed="1" spans="1:14">
      <c r="A8" s="4"/>
      <c r="B8" s="4"/>
      <c r="C8" s="4"/>
      <c r="D8" s="6" t="s">
        <v>66</v>
      </c>
      <c r="E8" s="4"/>
      <c r="F8" s="4"/>
      <c r="G8" s="4"/>
      <c r="H8" s="5"/>
      <c r="I8" s="5"/>
      <c r="J8" s="7"/>
      <c r="K8" s="4"/>
      <c r="L8" s="7"/>
      <c r="M8" s="7"/>
      <c r="N8" s="7">
        <f>SUBTOTAL(1,N3:N7)</f>
        <v>6743.0957</v>
      </c>
    </row>
    <row r="9" ht="18" hidden="1" customHeight="1" outlineLevel="2" spans="1:14">
      <c r="A9" s="4" t="s">
        <v>45</v>
      </c>
      <c r="B9" s="4" t="s">
        <v>46</v>
      </c>
      <c r="C9" s="4" t="s">
        <v>22</v>
      </c>
      <c r="D9" s="4" t="s">
        <v>47</v>
      </c>
      <c r="E9" s="4" t="s">
        <v>36</v>
      </c>
      <c r="F9" s="4">
        <v>6320</v>
      </c>
      <c r="G9" s="4">
        <v>200</v>
      </c>
      <c r="H9" s="5">
        <f>IF(E9="高级",2000,IF(E9="副高",1000,IF(E9="中级",800,500)))</f>
        <v>800</v>
      </c>
      <c r="I9" s="5">
        <f>SUM(F9:H9)</f>
        <v>7320</v>
      </c>
      <c r="J9" s="7">
        <f>F9*0.105</f>
        <v>663.6</v>
      </c>
      <c r="K9" s="4">
        <v>1100</v>
      </c>
      <c r="L9" s="7">
        <f>I9-J9-K9-5000</f>
        <v>556.4</v>
      </c>
      <c r="M9" s="7">
        <f>IF(L9&lt;=0,0,IF(L9&lt;=3000,(L9*0.03),IF(L9&lt;=12000,(L9*0.1-210),IF(L9&lt;25000,(L9*0.2-1410)))))</f>
        <v>16.692</v>
      </c>
      <c r="N9" s="7">
        <f>I9-J9-M9</f>
        <v>6639.708</v>
      </c>
    </row>
    <row r="10" ht="18" hidden="1" customHeight="1" outlineLevel="2" spans="1:14">
      <c r="A10" s="4" t="s">
        <v>50</v>
      </c>
      <c r="B10" s="4" t="s">
        <v>51</v>
      </c>
      <c r="C10" s="4" t="s">
        <v>17</v>
      </c>
      <c r="D10" s="4" t="s">
        <v>47</v>
      </c>
      <c r="E10" s="4" t="s">
        <v>36</v>
      </c>
      <c r="F10" s="4">
        <v>6480</v>
      </c>
      <c r="G10" s="4">
        <v>0</v>
      </c>
      <c r="H10" s="5">
        <f>IF(E10="高级",2000,IF(E10="副高",1000,IF(E10="中级",800,500)))</f>
        <v>800</v>
      </c>
      <c r="I10" s="5">
        <f>SUM(F10:H10)</f>
        <v>7280</v>
      </c>
      <c r="J10" s="7">
        <f>F10*0.105</f>
        <v>680.4</v>
      </c>
      <c r="K10" s="4">
        <v>1000</v>
      </c>
      <c r="L10" s="7">
        <f>I10-J10-K10-5000</f>
        <v>599.6</v>
      </c>
      <c r="M10" s="7">
        <f>IF(L10&lt;=0,0,IF(L10&lt;=3000,(L10*0.03),IF(L10&lt;=12000,(L10*0.1-210),IF(L10&lt;25000,(L10*0.2-1410)))))</f>
        <v>17.988</v>
      </c>
      <c r="N10" s="7">
        <f>I10-J10-M10</f>
        <v>6581.612</v>
      </c>
    </row>
    <row r="11" ht="18" hidden="1" customHeight="1" outlineLevel="2" spans="1:14">
      <c r="A11" s="4" t="s">
        <v>62</v>
      </c>
      <c r="B11" s="4" t="s">
        <v>63</v>
      </c>
      <c r="C11" s="4" t="s">
        <v>17</v>
      </c>
      <c r="D11" s="4" t="s">
        <v>47</v>
      </c>
      <c r="E11" s="4" t="s">
        <v>61</v>
      </c>
      <c r="F11" s="4">
        <v>6860</v>
      </c>
      <c r="G11" s="4">
        <v>200</v>
      </c>
      <c r="H11" s="5">
        <f>IF(E11="高级",2000,IF(E11="副高",1000,IF(E11="中级",800,500)))</f>
        <v>2000</v>
      </c>
      <c r="I11" s="5">
        <f>SUM(F11:H11)</f>
        <v>9060</v>
      </c>
      <c r="J11" s="7">
        <f>F11*0.105</f>
        <v>720.3</v>
      </c>
      <c r="K11" s="4">
        <v>1000</v>
      </c>
      <c r="L11" s="7">
        <f>I11-J11-K11-5000</f>
        <v>2339.7</v>
      </c>
      <c r="M11" s="7">
        <f>IF(L11&lt;=0,0,IF(L11&lt;=3000,(L11*0.03),IF(L11&lt;=12000,(L11*0.1-210),IF(L11&lt;25000,(L11*0.2-1410)))))</f>
        <v>70.191</v>
      </c>
      <c r="N11" s="7">
        <f>I11-J11-M11</f>
        <v>8269.509</v>
      </c>
    </row>
    <row r="12" ht="18" customHeight="1" outlineLevel="1" collapsed="1" spans="1:14">
      <c r="A12" s="4"/>
      <c r="B12" s="4"/>
      <c r="C12" s="4"/>
      <c r="D12" s="6" t="s">
        <v>67</v>
      </c>
      <c r="E12" s="4"/>
      <c r="F12" s="4"/>
      <c r="G12" s="4"/>
      <c r="H12" s="5"/>
      <c r="I12" s="5"/>
      <c r="J12" s="7"/>
      <c r="K12" s="4"/>
      <c r="L12" s="7"/>
      <c r="M12" s="7"/>
      <c r="N12" s="7">
        <f>SUBTOTAL(1,N9:N11)</f>
        <v>7163.60966666667</v>
      </c>
    </row>
    <row r="13" ht="18" customHeight="1" outlineLevel="2" spans="1:14">
      <c r="A13" s="4" t="s">
        <v>20</v>
      </c>
      <c r="B13" s="4" t="s">
        <v>21</v>
      </c>
      <c r="C13" s="4" t="s">
        <v>22</v>
      </c>
      <c r="D13" s="4" t="s">
        <v>23</v>
      </c>
      <c r="E13" s="4" t="s">
        <v>19</v>
      </c>
      <c r="F13" s="4">
        <v>5340</v>
      </c>
      <c r="G13" s="4">
        <v>200</v>
      </c>
      <c r="H13" s="5">
        <f>IF(E13="高级",2000,IF(E13="副高",1000,IF(E13="中级",800,500)))</f>
        <v>500</v>
      </c>
      <c r="I13" s="5">
        <f>SUM(F13:H13)</f>
        <v>6040</v>
      </c>
      <c r="J13" s="7">
        <f>F13*0.105</f>
        <v>560.7</v>
      </c>
      <c r="K13" s="4">
        <v>1000</v>
      </c>
      <c r="L13" s="7">
        <f>I13-J13-K13-5000</f>
        <v>-520.7</v>
      </c>
      <c r="M13" s="7">
        <f>IF(L13&lt;=0,0,IF(L13&lt;=3000,(L13*0.03),IF(L13&lt;=12000,(L13*0.1-210),IF(L13&lt;25000,(L13*0.2-1410)))))</f>
        <v>0</v>
      </c>
      <c r="N13" s="7">
        <f>I13-J13-M13</f>
        <v>5479.3</v>
      </c>
    </row>
    <row r="14" ht="18" customHeight="1" outlineLevel="2" spans="1:14">
      <c r="A14" s="4" t="s">
        <v>24</v>
      </c>
      <c r="B14" s="4" t="s">
        <v>25</v>
      </c>
      <c r="C14" s="4" t="s">
        <v>22</v>
      </c>
      <c r="D14" s="4" t="s">
        <v>23</v>
      </c>
      <c r="E14" s="4" t="s">
        <v>19</v>
      </c>
      <c r="F14" s="4">
        <v>5340</v>
      </c>
      <c r="G14" s="4">
        <v>0</v>
      </c>
      <c r="H14" s="5">
        <f>IF(E14="高级",2000,IF(E14="副高",1000,IF(E14="中级",800,500)))</f>
        <v>500</v>
      </c>
      <c r="I14" s="5">
        <f>SUM(F14:H14)</f>
        <v>5840</v>
      </c>
      <c r="J14" s="7">
        <f>F14*0.105</f>
        <v>560.7</v>
      </c>
      <c r="K14" s="4">
        <v>1100</v>
      </c>
      <c r="L14" s="7">
        <f>I14-J14-K14-5000</f>
        <v>-820.7</v>
      </c>
      <c r="M14" s="7">
        <f>IF(L14&lt;=0,0,IF(L14&lt;=3000,(L14*0.03),IF(L14&lt;=12000,(L14*0.1-210),IF(L14&lt;25000,(L14*0.2-1410)))))</f>
        <v>0</v>
      </c>
      <c r="N14" s="7">
        <f>I14-J14-M14</f>
        <v>5279.3</v>
      </c>
    </row>
    <row r="15" ht="18" customHeight="1" outlineLevel="2" spans="1:14">
      <c r="A15" s="4" t="s">
        <v>39</v>
      </c>
      <c r="B15" s="4" t="s">
        <v>40</v>
      </c>
      <c r="C15" s="4" t="s">
        <v>22</v>
      </c>
      <c r="D15" s="4" t="s">
        <v>23</v>
      </c>
      <c r="E15" s="4" t="s">
        <v>36</v>
      </c>
      <c r="F15" s="4">
        <v>6580</v>
      </c>
      <c r="G15" s="4">
        <v>200</v>
      </c>
      <c r="H15" s="5">
        <f>IF(E15="高级",2000,IF(E15="副高",1000,IF(E15="中级",800,500)))</f>
        <v>800</v>
      </c>
      <c r="I15" s="5">
        <f>SUM(F15:H15)</f>
        <v>7580</v>
      </c>
      <c r="J15" s="7">
        <f>F15*0.105</f>
        <v>690.9</v>
      </c>
      <c r="K15" s="4">
        <v>1000</v>
      </c>
      <c r="L15" s="7">
        <f>I15-J15-K15-5000</f>
        <v>889.1</v>
      </c>
      <c r="M15" s="7">
        <f>IF(L15&lt;=0,0,IF(L15&lt;=3000,(L15*0.03),IF(L15&lt;=12000,(L15*0.1-210),IF(L15&lt;25000,(L15*0.2-1410)))))</f>
        <v>26.673</v>
      </c>
      <c r="N15" s="7">
        <f>I15-J15-M15</f>
        <v>6862.427</v>
      </c>
    </row>
    <row r="16" ht="18" customHeight="1" outlineLevel="1" spans="1:14">
      <c r="A16" s="4"/>
      <c r="B16" s="4"/>
      <c r="C16" s="4"/>
      <c r="D16" s="6" t="s">
        <v>68</v>
      </c>
      <c r="E16" s="4"/>
      <c r="F16" s="4"/>
      <c r="G16" s="4"/>
      <c r="H16" s="5"/>
      <c r="I16" s="5"/>
      <c r="J16" s="7"/>
      <c r="K16" s="4"/>
      <c r="L16" s="7"/>
      <c r="M16" s="7"/>
      <c r="N16" s="7">
        <f>SUBTOTAL(1,N13:N15)</f>
        <v>5873.67566666667</v>
      </c>
    </row>
    <row r="17" ht="18" customHeight="1" outlineLevel="2" spans="1:14">
      <c r="A17" s="4" t="s">
        <v>26</v>
      </c>
      <c r="B17" s="4" t="s">
        <v>27</v>
      </c>
      <c r="C17" s="4" t="s">
        <v>17</v>
      </c>
      <c r="D17" s="4" t="s">
        <v>28</v>
      </c>
      <c r="E17" s="4" t="s">
        <v>19</v>
      </c>
      <c r="F17" s="4">
        <v>5870</v>
      </c>
      <c r="G17" s="4">
        <v>200</v>
      </c>
      <c r="H17" s="5">
        <f>IF(E17="高级",2000,IF(E17="副高",1000,IF(E17="中级",800,500)))</f>
        <v>500</v>
      </c>
      <c r="I17" s="5">
        <f>SUM(F17:H17)</f>
        <v>6570</v>
      </c>
      <c r="J17" s="7">
        <f>F17*0.105</f>
        <v>616.35</v>
      </c>
      <c r="K17" s="4">
        <v>0</v>
      </c>
      <c r="L17" s="7">
        <f>I17-J17-K17-5000</f>
        <v>953.65</v>
      </c>
      <c r="M17" s="7">
        <f>IF(L17&lt;=0,0,IF(L17&lt;=3000,(L17*0.03),IF(L17&lt;=12000,(L17*0.1-210),IF(L17&lt;25000,(L17*0.2-1410)))))</f>
        <v>28.6095</v>
      </c>
      <c r="N17" s="7">
        <f>I17-J17-M17</f>
        <v>5925.0405</v>
      </c>
    </row>
    <row r="18" ht="18" customHeight="1" outlineLevel="2" spans="1:14">
      <c r="A18" s="4" t="s">
        <v>29</v>
      </c>
      <c r="B18" s="4" t="s">
        <v>30</v>
      </c>
      <c r="C18" s="4" t="s">
        <v>17</v>
      </c>
      <c r="D18" s="4" t="s">
        <v>28</v>
      </c>
      <c r="E18" s="4" t="s">
        <v>19</v>
      </c>
      <c r="F18" s="4">
        <v>5870</v>
      </c>
      <c r="G18" s="4">
        <v>200</v>
      </c>
      <c r="H18" s="5">
        <f>IF(E18="高级",2000,IF(E18="副高",1000,IF(E18="中级",800,500)))</f>
        <v>500</v>
      </c>
      <c r="I18" s="5">
        <f>SUM(F18:H18)</f>
        <v>6570</v>
      </c>
      <c r="J18" s="7">
        <f>F18*0.105</f>
        <v>616.35</v>
      </c>
      <c r="K18" s="4">
        <v>1100</v>
      </c>
      <c r="L18" s="7">
        <f>I18-J18-K18-5000</f>
        <v>-146.35</v>
      </c>
      <c r="M18" s="7">
        <f>IF(L18&lt;=0,0,IF(L18&lt;=3000,(L18*0.03),IF(L18&lt;=12000,(L18*0.1-210),IF(L18&lt;25000,(L18*0.2-1410)))))</f>
        <v>0</v>
      </c>
      <c r="N18" s="7">
        <f>I18-J18-M18</f>
        <v>5953.65</v>
      </c>
    </row>
    <row r="19" ht="18" customHeight="1" outlineLevel="2" spans="1:14">
      <c r="A19" s="4" t="s">
        <v>31</v>
      </c>
      <c r="B19" s="4" t="s">
        <v>32</v>
      </c>
      <c r="C19" s="4" t="s">
        <v>22</v>
      </c>
      <c r="D19" s="4" t="s">
        <v>28</v>
      </c>
      <c r="E19" s="4" t="s">
        <v>19</v>
      </c>
      <c r="F19" s="4">
        <v>5750</v>
      </c>
      <c r="G19" s="4">
        <v>0</v>
      </c>
      <c r="H19" s="5">
        <f>IF(E19="高级",2000,IF(E19="副高",1000,IF(E19="中级",800,500)))</f>
        <v>500</v>
      </c>
      <c r="I19" s="5">
        <f>SUM(F19:H19)</f>
        <v>6250</v>
      </c>
      <c r="J19" s="7">
        <f>F19*0.105</f>
        <v>603.75</v>
      </c>
      <c r="K19" s="4">
        <v>0</v>
      </c>
      <c r="L19" s="7">
        <f>I19-J19-K19-5000</f>
        <v>646.25</v>
      </c>
      <c r="M19" s="7">
        <f>IF(L19&lt;=0,0,IF(L19&lt;=3000,(L19*0.03),IF(L19&lt;=12000,(L19*0.1-210),IF(L19&lt;25000,(L19*0.2-1410)))))</f>
        <v>19.3875</v>
      </c>
      <c r="N19" s="7">
        <f>I19-J19-M19</f>
        <v>5626.8625</v>
      </c>
    </row>
    <row r="20" ht="18" customHeight="1" outlineLevel="2" spans="1:14">
      <c r="A20" s="4" t="s">
        <v>41</v>
      </c>
      <c r="B20" s="4" t="s">
        <v>42</v>
      </c>
      <c r="C20" s="4" t="s">
        <v>17</v>
      </c>
      <c r="D20" s="4" t="s">
        <v>28</v>
      </c>
      <c r="E20" s="4" t="s">
        <v>36</v>
      </c>
      <c r="F20" s="4">
        <v>6150</v>
      </c>
      <c r="G20" s="4">
        <v>200</v>
      </c>
      <c r="H20" s="5">
        <f>IF(E20="高级",2000,IF(E20="副高",1000,IF(E20="中级",800,500)))</f>
        <v>800</v>
      </c>
      <c r="I20" s="5">
        <f>SUM(F20:H20)</f>
        <v>7150</v>
      </c>
      <c r="J20" s="7">
        <f>F20*0.105</f>
        <v>645.75</v>
      </c>
      <c r="K20" s="4">
        <v>0</v>
      </c>
      <c r="L20" s="7">
        <f>I20-J20-K20-5000</f>
        <v>1504.25</v>
      </c>
      <c r="M20" s="7">
        <f>IF(L20&lt;=0,0,IF(L20&lt;=3000,(L20*0.03),IF(L20&lt;=12000,(L20*0.1-210),IF(L20&lt;25000,(L20*0.2-1410)))))</f>
        <v>45.1275</v>
      </c>
      <c r="N20" s="7">
        <f>I20-J20-M20</f>
        <v>6459.1225</v>
      </c>
    </row>
    <row r="21" ht="18" customHeight="1" outlineLevel="2" spans="1:14">
      <c r="A21" s="4" t="s">
        <v>43</v>
      </c>
      <c r="B21" s="4" t="s">
        <v>44</v>
      </c>
      <c r="C21" s="4" t="s">
        <v>17</v>
      </c>
      <c r="D21" s="4" t="s">
        <v>28</v>
      </c>
      <c r="E21" s="4" t="s">
        <v>36</v>
      </c>
      <c r="F21" s="4">
        <v>6450</v>
      </c>
      <c r="G21" s="4">
        <v>0</v>
      </c>
      <c r="H21" s="5">
        <f>IF(E21="高级",2000,IF(E21="副高",1000,IF(E21="中级",800,500)))</f>
        <v>800</v>
      </c>
      <c r="I21" s="5">
        <f>SUM(F21:H21)</f>
        <v>7250</v>
      </c>
      <c r="J21" s="7">
        <f>F21*0.105</f>
        <v>677.25</v>
      </c>
      <c r="K21" s="4">
        <v>1100</v>
      </c>
      <c r="L21" s="7">
        <f>I21-J21-K21-5000</f>
        <v>472.75</v>
      </c>
      <c r="M21" s="7">
        <f>IF(L21&lt;=0,0,IF(L21&lt;=3000,(L21*0.03),IF(L21&lt;=12000,(L21*0.1-210),IF(L21&lt;25000,(L21*0.2-1410)))))</f>
        <v>14.1825</v>
      </c>
      <c r="N21" s="7">
        <f>I21-J21-M21</f>
        <v>6558.5675</v>
      </c>
    </row>
    <row r="22" ht="18" customHeight="1" outlineLevel="1" spans="1:14">
      <c r="A22" s="4"/>
      <c r="B22" s="4"/>
      <c r="C22" s="4"/>
      <c r="D22" s="6" t="s">
        <v>69</v>
      </c>
      <c r="E22" s="4"/>
      <c r="F22" s="4"/>
      <c r="G22" s="4"/>
      <c r="H22" s="5"/>
      <c r="I22" s="5"/>
      <c r="J22" s="7"/>
      <c r="K22" s="4"/>
      <c r="L22" s="7"/>
      <c r="M22" s="7"/>
      <c r="N22" s="7">
        <f>SUBTOTAL(1,N17:N21)</f>
        <v>6104.6486</v>
      </c>
    </row>
    <row r="23" ht="18" customHeight="1" outlineLevel="2" spans="1:14">
      <c r="A23" s="4" t="s">
        <v>15</v>
      </c>
      <c r="B23" s="4" t="s">
        <v>16</v>
      </c>
      <c r="C23" s="4" t="s">
        <v>17</v>
      </c>
      <c r="D23" s="4" t="s">
        <v>18</v>
      </c>
      <c r="E23" s="4" t="s">
        <v>19</v>
      </c>
      <c r="F23" s="4">
        <v>5000</v>
      </c>
      <c r="G23" s="4">
        <v>200</v>
      </c>
      <c r="H23" s="5">
        <f>IF(E23="高级",2000,IF(E23="副高",1000,IF(E23="中级",800,500)))</f>
        <v>500</v>
      </c>
      <c r="I23" s="5">
        <f>SUM(F23:H23)</f>
        <v>5700</v>
      </c>
      <c r="J23" s="7">
        <f>F23*0.105</f>
        <v>525</v>
      </c>
      <c r="K23" s="4">
        <v>1100</v>
      </c>
      <c r="L23" s="7">
        <f>I23-J23-K23-5000</f>
        <v>-925</v>
      </c>
      <c r="M23" s="7">
        <f>IF(L23&lt;=0,0,IF(L23&lt;=3000,(L23*0.03),IF(L23&lt;=12000,(L23*0.1-210),IF(L23&lt;25000,(L23*0.2-1410)))))</f>
        <v>0</v>
      </c>
      <c r="N23" s="7">
        <f>I23-J23-M23</f>
        <v>5175</v>
      </c>
    </row>
    <row r="24" ht="18" customHeight="1" outlineLevel="2" spans="1:14">
      <c r="A24" s="4" t="s">
        <v>56</v>
      </c>
      <c r="B24" s="4" t="s">
        <v>57</v>
      </c>
      <c r="C24" s="4" t="s">
        <v>17</v>
      </c>
      <c r="D24" s="4" t="s">
        <v>18</v>
      </c>
      <c r="E24" s="4" t="s">
        <v>58</v>
      </c>
      <c r="F24" s="4">
        <v>6750</v>
      </c>
      <c r="G24" s="4">
        <v>200</v>
      </c>
      <c r="H24" s="5">
        <f>IF(E24="高级",2000,IF(E24="副高",1000,IF(E24="中级",800,500)))</f>
        <v>1000</v>
      </c>
      <c r="I24" s="5">
        <f>SUM(F24:H24)</f>
        <v>7950</v>
      </c>
      <c r="J24" s="7">
        <f>F24*0.105</f>
        <v>708.75</v>
      </c>
      <c r="K24" s="4">
        <v>2000</v>
      </c>
      <c r="L24" s="7">
        <f>I24-J24-K24-5000</f>
        <v>241.25</v>
      </c>
      <c r="M24" s="7">
        <f>IF(L24&lt;=0,0,IF(L24&lt;=3000,(L24*0.03),IF(L24&lt;=12000,(L24*0.1-210),IF(L24&lt;25000,(L24*0.2-1410)))))</f>
        <v>7.2375</v>
      </c>
      <c r="N24" s="7">
        <f>I24-J24-M24</f>
        <v>7234.0125</v>
      </c>
    </row>
    <row r="25" ht="18" customHeight="1" outlineLevel="2" spans="1:14">
      <c r="A25" s="4" t="s">
        <v>59</v>
      </c>
      <c r="B25" s="4" t="s">
        <v>60</v>
      </c>
      <c r="C25" s="4" t="s">
        <v>22</v>
      </c>
      <c r="D25" s="4" t="s">
        <v>18</v>
      </c>
      <c r="E25" s="4" t="s">
        <v>61</v>
      </c>
      <c r="F25" s="4">
        <v>6850</v>
      </c>
      <c r="G25" s="4">
        <v>200</v>
      </c>
      <c r="H25" s="5">
        <f>IF(E25="高级",2000,IF(E25="副高",1000,IF(E25="中级",800,500)))</f>
        <v>2000</v>
      </c>
      <c r="I25" s="5">
        <f>SUM(F25:H25)</f>
        <v>9050</v>
      </c>
      <c r="J25" s="7">
        <f>F25*0.105</f>
        <v>719.25</v>
      </c>
      <c r="K25" s="4">
        <v>2000</v>
      </c>
      <c r="L25" s="7">
        <f>I25-J25-K25-5000</f>
        <v>1330.75</v>
      </c>
      <c r="M25" s="7">
        <f>IF(L25&lt;=0,0,IF(L25&lt;=3000,(L25*0.03),IF(L25&lt;=12000,(L25*0.1-210),IF(L25&lt;25000,(L25*0.2-1410)))))</f>
        <v>39.9225</v>
      </c>
      <c r="N25" s="7">
        <f>I25-J25-M25</f>
        <v>8290.8275</v>
      </c>
    </row>
    <row r="26" ht="18" customHeight="1" outlineLevel="1" spans="1:14">
      <c r="A26" s="4"/>
      <c r="B26" s="4"/>
      <c r="C26" s="4"/>
      <c r="D26" s="6" t="s">
        <v>70</v>
      </c>
      <c r="E26" s="4"/>
      <c r="F26" s="4"/>
      <c r="G26" s="4"/>
      <c r="H26" s="5"/>
      <c r="I26" s="5"/>
      <c r="J26" s="7"/>
      <c r="K26" s="4"/>
      <c r="L26" s="7"/>
      <c r="M26" s="7"/>
      <c r="N26" s="7">
        <f>SUBTOTAL(1,N23:N25)</f>
        <v>6899.94666666667</v>
      </c>
    </row>
    <row r="27" ht="18" customHeight="1" spans="1:14">
      <c r="A27" s="4"/>
      <c r="B27" s="4"/>
      <c r="C27" s="4"/>
      <c r="D27" s="6" t="s">
        <v>71</v>
      </c>
      <c r="E27" s="4"/>
      <c r="F27" s="4"/>
      <c r="G27" s="4"/>
      <c r="H27" s="5"/>
      <c r="I27" s="5"/>
      <c r="J27" s="7"/>
      <c r="K27" s="4"/>
      <c r="L27" s="7"/>
      <c r="M27" s="7"/>
      <c r="N27" s="7">
        <f>SUBTOTAL(1,N3:N25)</f>
        <v>6528.96934210526</v>
      </c>
    </row>
  </sheetData>
  <sortState ref="A3:N21">
    <sortCondition ref="D3"/>
  </sortState>
  <mergeCells count="1">
    <mergeCell ref="A1:N1"/>
  </mergeCells>
  <conditionalFormatting sqref="K3:K27">
    <cfRule type="cellIs" dxfId="0" priority="1" operator="greaterThan">
      <formula>1500</formula>
    </cfRule>
    <cfRule type="cellIs" dxfId="0" priority="2" operator="greaterThan">
      <formula>"1500+$N$28"</formula>
    </cfRule>
  </conditionalFormatting>
  <dataValidations count="2">
    <dataValidation type="list" allowBlank="1" showInputMessage="1" showErrorMessage="1" sqref="D3:D7 D9:D11 D13:D15 D17:D21 D23:D25">
      <formula1>"人事处,财务科,车间,办公室,保卫科"</formula1>
    </dataValidation>
    <dataValidation type="list" allowBlank="1" showInputMessage="1" showErrorMessage="1" sqref="E3:E7 E9:E11 E13:E15 E17:E21 E23:E25">
      <formula1>"初级,中级,副高,高级"</formula1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8" master="" otherUserPermission="visible"/>
  <rangeList sheetStid="9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拆分</vt:lpstr>
      <vt:lpstr>冻结</vt:lpstr>
      <vt:lpstr>隐藏</vt:lpstr>
      <vt:lpstr>高级筛选</vt:lpstr>
      <vt:lpstr>分类汇总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半痴.半醉.半虚伪</cp:lastModifiedBy>
  <dcterms:created xsi:type="dcterms:W3CDTF">2021-06-20T05:54:00Z</dcterms:created>
  <dcterms:modified xsi:type="dcterms:W3CDTF">2025-12-04T03:29:57Z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2613D53414B04FD7AB60E664DCCDC476_13</vt:lpwstr>
  </property>
  <property fmtid="{D5CDD505-2E9C-101B-9397-08002B2CF9AE}" pid="3" name="KSOProductBuildVer">
    <vt:lpwstr>2052-12.1.0.20305</vt:lpwstr>
  </property>
</Properties>
</file>